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6380" windowHeight="7770" activeTab="0"/>
  </bookViews>
  <sheets>
    <sheet name="Лист1" sheetId="1" r:id="rId1"/>
    <sheet name="Лист2" sheetId="2" r:id="rId2"/>
  </sheets>
  <definedNames>
    <definedName name="_xlnm.Print_Area">'Лист1'!$A$1:$D$10</definedName>
    <definedName name="Z_7BA85150_E044_460E_85E7_F2912665E19A_.wvu.PrintArea" localSheetId="0" hidden="1">'Лист1'!$A$1:$D$10</definedName>
    <definedName name="Z_7BA85150_E044_460E_85E7_F2912665E19A_.wvu.Rows" localSheetId="0" hidden="1">'Лист1'!#REF!,'Лист1'!#REF!,'Лист1'!#REF!,'Лист1'!#REF!,'Лист1'!#REF!,'Лист1'!#REF!,'Лист1'!#REF!,'Лист1'!#REF!,'Лист1'!#REF!,'Лист1'!#REF!,'Лист1'!#REF!,'Лист1'!#REF!,'Лист1'!#REF!,'Лист1'!#REF!,'Лист1'!#REF!</definedName>
    <definedName name="_xlnm.Print_Area" localSheetId="0">'Лист1'!$A$1:$F$266</definedName>
  </definedNames>
  <calcPr fullCalcOnLoad="1"/>
</workbook>
</file>

<file path=xl/sharedStrings.xml><?xml version="1.0" encoding="utf-8"?>
<sst xmlns="http://schemas.openxmlformats.org/spreadsheetml/2006/main" count="710" uniqueCount="301">
  <si>
    <t>муниципального образования</t>
  </si>
  <si>
    <t>"Кузоватовский район"</t>
  </si>
  <si>
    <t>0100</t>
  </si>
  <si>
    <t>0103</t>
  </si>
  <si>
    <t>0104</t>
  </si>
  <si>
    <t>0106</t>
  </si>
  <si>
    <t>0107</t>
  </si>
  <si>
    <t>0111</t>
  </si>
  <si>
    <t>0113</t>
  </si>
  <si>
    <t>0200</t>
  </si>
  <si>
    <t>0203</t>
  </si>
  <si>
    <t>0300</t>
  </si>
  <si>
    <t>0302</t>
  </si>
  <si>
    <t>0304</t>
  </si>
  <si>
    <t>0309</t>
  </si>
  <si>
    <t>0310</t>
  </si>
  <si>
    <t>0400</t>
  </si>
  <si>
    <t>0405</t>
  </si>
  <si>
    <t>0408</t>
  </si>
  <si>
    <t>0409</t>
  </si>
  <si>
    <t>0412</t>
  </si>
  <si>
    <t>0500</t>
  </si>
  <si>
    <t>0501</t>
  </si>
  <si>
    <t>0502</t>
  </si>
  <si>
    <t>0503</t>
  </si>
  <si>
    <t>0505</t>
  </si>
  <si>
    <t>0700</t>
  </si>
  <si>
    <t>0701</t>
  </si>
  <si>
    <t>0702</t>
  </si>
  <si>
    <t>0707</t>
  </si>
  <si>
    <t>0709</t>
  </si>
  <si>
    <t>0800</t>
  </si>
  <si>
    <t>0801</t>
  </si>
  <si>
    <t>0804</t>
  </si>
  <si>
    <t>1000</t>
  </si>
  <si>
    <t>1001</t>
  </si>
  <si>
    <t>1002</t>
  </si>
  <si>
    <t>1003</t>
  </si>
  <si>
    <t>1004</t>
  </si>
  <si>
    <t>1100</t>
  </si>
  <si>
    <t>1102</t>
  </si>
  <si>
    <t>1105</t>
  </si>
  <si>
    <t>1400</t>
  </si>
  <si>
    <t>1401</t>
  </si>
  <si>
    <t>1403</t>
  </si>
  <si>
    <t>ВСЕГО</t>
  </si>
  <si>
    <t>Проведение акции "Помоги собраться в школу"</t>
  </si>
  <si>
    <t>Проведение акции "Новогодний подарок"</t>
  </si>
  <si>
    <t>Учреждения по внешкольной работе с детьми</t>
  </si>
  <si>
    <t>Детские дошкольные учреждения</t>
  </si>
  <si>
    <t>Организация бесплатного питания детей из малообеспеченных семей в общеобразовательных учреждениях</t>
  </si>
  <si>
    <t>1006</t>
  </si>
  <si>
    <t>0406</t>
  </si>
  <si>
    <t>Школы - детские сады, школы начальные, неполные и средние</t>
  </si>
  <si>
    <t>Мероприятия патриотической направленности с учащимися образовательных организаций</t>
  </si>
  <si>
    <t>Создание условий для сохранения и укрепления здоровья обучающихся, воспитанников</t>
  </si>
  <si>
    <t>9500088010</t>
  </si>
  <si>
    <t>Создание условий для организации летнего отдыха</t>
  </si>
  <si>
    <t>9400000000</t>
  </si>
  <si>
    <t>9410000000</t>
  </si>
  <si>
    <t>9500000000</t>
  </si>
  <si>
    <t>9500014200</t>
  </si>
  <si>
    <t>9500071190</t>
  </si>
  <si>
    <t>8В00000000</t>
  </si>
  <si>
    <t>8В00087010</t>
  </si>
  <si>
    <t>9410083020</t>
  </si>
  <si>
    <t>9500014210</t>
  </si>
  <si>
    <t>9500071140</t>
  </si>
  <si>
    <t>9500071150</t>
  </si>
  <si>
    <t>9500071170</t>
  </si>
  <si>
    <t>9500088040</t>
  </si>
  <si>
    <t>9500071180</t>
  </si>
  <si>
    <t>9500071220</t>
  </si>
  <si>
    <t>9500014230</t>
  </si>
  <si>
    <t>9500014240</t>
  </si>
  <si>
    <t>Обеспечение персонифицированного учета учреждений дополнительного образования детей</t>
  </si>
  <si>
    <t>2023 год</t>
  </si>
  <si>
    <t>Возмещение расходов за питание детей с ОВЗ</t>
  </si>
  <si>
    <t>9410083180</t>
  </si>
  <si>
    <t>94100L3040</t>
  </si>
  <si>
    <t>9410083030</t>
  </si>
  <si>
    <t>9410083040</t>
  </si>
  <si>
    <t>500</t>
  </si>
  <si>
    <t>Муниципальная программа "Патриотическое воспитание граждан муниципального образования "Кузоватовский район" на 2021 - 2025 годы"</t>
  </si>
  <si>
    <t>Подпрограмма "Поддержка семьи, материнства и детства"</t>
  </si>
  <si>
    <t>ВСЕГО:</t>
  </si>
  <si>
    <t/>
  </si>
  <si>
    <t xml:space="preserve"> тыс. руб.</t>
  </si>
  <si>
    <t>Наименование показателя</t>
  </si>
  <si>
    <t>ЦС</t>
  </si>
  <si>
    <t>ВР</t>
  </si>
  <si>
    <t>Мероприятия в рамках непрограммных направлений деятельности</t>
  </si>
  <si>
    <t>1100000000</t>
  </si>
  <si>
    <t>Обеспечение деятельности муниципальных органов Кузоватовского района</t>
  </si>
  <si>
    <t>1100010020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</si>
  <si>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</si>
  <si>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</si>
  <si>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Глава местной администрации (исполнительно-распорядительного органа муниципального образования)</t>
  </si>
  <si>
    <t>1100010010</t>
  </si>
  <si>
    <t>Закупка товаров, работ и услуг для обеспечения государственных (муниципальных) нужд</t>
  </si>
  <si>
    <t>200</t>
  </si>
  <si>
    <t>Иные бюджетные ассигнования</t>
  </si>
  <si>
    <t>800</t>
  </si>
  <si>
    <t>Дотация бюджетам муниципальных районов и городских округов на поддержку мер по обеспечению сбалансированности местных бюджетов</t>
  </si>
  <si>
    <t>1100072110</t>
  </si>
  <si>
    <t>Муниципальная программа "Управление муниципальными финансами муниципального образования "Кузоватовский район" на 2020 – 2024 годы"</t>
  </si>
  <si>
    <t>8Л00000000</t>
  </si>
  <si>
    <t>Иные межбюджетные трансферты на исполнение переданных полномочий в соответствии с заключенными соглашениями</t>
  </si>
  <si>
    <t>8Л00010220</t>
  </si>
  <si>
    <t>Межбюджетные трансферты</t>
  </si>
  <si>
    <t>1100051200</t>
  </si>
  <si>
    <t>Обеспечение выполнения функций финансового управления администрации муниципального образования «Кузоватовский район»</t>
  </si>
  <si>
    <t>8Л00010020</t>
  </si>
  <si>
    <t>Формирование резервных средств в бюджете муниципального образования " Кузоватовский район" в соответствии с требованиями</t>
  </si>
  <si>
    <t>8Л00020010</t>
  </si>
  <si>
    <t>Реализация государственной политики в области приватизации и управления государственной и муниципальной собственностью</t>
  </si>
  <si>
    <t>1100010030</t>
  </si>
  <si>
    <t>Учреждения по обеспечению хозяйственного обслуживания</t>
  </si>
  <si>
    <t>1100010050</t>
  </si>
  <si>
    <t>Финансовое обеспечение расходных обязательств, связанных с организацией и обеспечением деятельности муниципальных комиссий по делам несовершеннолетних и защите их прав в Ульяновской области</t>
  </si>
  <si>
    <t>1100071010</t>
  </si>
  <si>
    <t>1100071020</t>
  </si>
  <si>
    <t>Финансовое обеспечение расходных обязательств, связанных с проведением на территории Ульяновской области публичных мероприятий</t>
  </si>
  <si>
    <t>1100071030</t>
  </si>
  <si>
    <t>1100071320</t>
  </si>
  <si>
    <t>Погашение кредиторской задолженности</t>
  </si>
  <si>
    <t>1100080270</t>
  </si>
  <si>
    <t>Предоставление субсидий бюджетным, автономным учреждениям и иным некоммерческим организациям</t>
  </si>
  <si>
    <t>600</t>
  </si>
  <si>
    <t>Муниципальная программа Кузоватовского района "Развитие информационного общества, использование информационных и коммуникационных технологий в муниципальном образовании "Кузоватовский район"</t>
  </si>
  <si>
    <t>8800000000</t>
  </si>
  <si>
    <t>Техническое обеспечение в целях реализации мероприятий административной реформы</t>
  </si>
  <si>
    <t>8800084410</t>
  </si>
  <si>
    <t>8Л00071310</t>
  </si>
  <si>
    <t>Подпрограмма "Поддержка ветеранов, инвалидов и граждан старшего поколения"</t>
  </si>
  <si>
    <t>9430000000</t>
  </si>
  <si>
    <t>Обеспечение деятельности Совета ветеранов муниципального образования "Кузоватовский район"</t>
  </si>
  <si>
    <t>9430083110</t>
  </si>
  <si>
    <t>1100059300</t>
  </si>
  <si>
    <t>Учреждения в сфере гражданской защиты и пожарной безопасности</t>
  </si>
  <si>
    <t>1100010130</t>
  </si>
  <si>
    <t>Мероприятия по предупреждению и ликвидации последствий чрезвычайных ситуаций и стихийных бедствий</t>
  </si>
  <si>
    <t>1100010140</t>
  </si>
  <si>
    <t>Муниципальная программа "Профилактика правонарушений в сфере общественного порядка, незаконного оборота и потребления наркотических средств и психотропных веществ на 2021-2025 годы"</t>
  </si>
  <si>
    <t>8Н00000000</t>
  </si>
  <si>
    <t>Приобретение баннеров (плакатов) профилактической направленности в сфере общественной безопасности и противодействия экстремизму и терроризму</t>
  </si>
  <si>
    <t>8Н00090010</t>
  </si>
  <si>
    <t>Проведение мероприятий по выявлению и уничтожению незаконных посевов и очагов дикорастущих наркосодержащих растений</t>
  </si>
  <si>
    <t>8Н00090020</t>
  </si>
  <si>
    <t>Приобретение тестов экспресс-анализа на наркотики</t>
  </si>
  <si>
    <t>8Н00090030</t>
  </si>
  <si>
    <t>1100071100</t>
  </si>
  <si>
    <t>11000S0050</t>
  </si>
  <si>
    <t>Муниципальная программа Кузоватовского района "Развитие транспортной системы муниципального образования "Кузоватовский район" на 2019-2024 годы</t>
  </si>
  <si>
    <t>9300000000</t>
  </si>
  <si>
    <t>Капитальный ремонт автомобильных дорог общего пользования</t>
  </si>
  <si>
    <t>9300080010</t>
  </si>
  <si>
    <t>Содержание автомобильных дорог общего пользования</t>
  </si>
  <si>
    <t>9300080030</t>
  </si>
  <si>
    <t>93000S0604</t>
  </si>
  <si>
    <t>Ремонт многоквартирных домов</t>
  </si>
  <si>
    <t>1100010100</t>
  </si>
  <si>
    <t>11000S0070</t>
  </si>
  <si>
    <t>Финансовое обеспечение расходного обязательства, связанного с установлением нормативов потребления населением твёрдого топлива</t>
  </si>
  <si>
    <t>1100071110</t>
  </si>
  <si>
    <t>Муниципальная программа "Охрана окружающей среды и восстановление природных ресурсов на территории муниципального района "Кузоватовский район" на 2020-2024 годы"</t>
  </si>
  <si>
    <t>8200000000</t>
  </si>
  <si>
    <t>Социальное обеспечение и иные выплаты населению</t>
  </si>
  <si>
    <t>300</t>
  </si>
  <si>
    <t>9500053030</t>
  </si>
  <si>
    <t>9500071200</t>
  </si>
  <si>
    <t>1100014230</t>
  </si>
  <si>
    <t>Создание условий по поддержке талантливых детей и молодёжи</t>
  </si>
  <si>
    <t>9500088020</t>
  </si>
  <si>
    <t>9200000000</t>
  </si>
  <si>
    <t>Проведение мероприятий в сфере молодёжной политики</t>
  </si>
  <si>
    <t>9200085010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</si>
  <si>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</si>
  <si>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9500014520</t>
  </si>
  <si>
    <t>Учреждения культуры и мероприятия в сфере культуры и кинематографии</t>
  </si>
  <si>
    <t>1100014400</t>
  </si>
  <si>
    <t>Учреждения культуры и мероприятия в сфере культуры и кинематографии, за счет иных межбюджетных трансфертов, передаваемых из бюджета Кузоватовского городского поселения</t>
  </si>
  <si>
    <t>1100014410</t>
  </si>
  <si>
    <t>Библиотеки</t>
  </si>
  <si>
    <t>1100014420</t>
  </si>
  <si>
    <t>Подпрограмма "Адресная поддержка населения"</t>
  </si>
  <si>
    <t>9420000000</t>
  </si>
  <si>
    <t>Предоставление мер социальной поддержки работникам культуры</t>
  </si>
  <si>
    <t>9420083090</t>
  </si>
  <si>
    <t>Муниципальная программа "Развитие и сохранение культуры в муниципальном образовании "Кузоватовский район" на 2018-2022 годы"</t>
  </si>
  <si>
    <t>9700000000</t>
  </si>
  <si>
    <t>97000S0830</t>
  </si>
  <si>
    <t>1100014520</t>
  </si>
  <si>
    <t>Доплаты к пенсиям муниципальных служащих</t>
  </si>
  <si>
    <t>9430083100</t>
  </si>
  <si>
    <t>Программа"Обеспечение жильём молодых семей" муниципального образования "Кузоватовский район" на 2021-2025 годы"</t>
  </si>
  <si>
    <t>8Ж00000000</t>
  </si>
  <si>
    <t>8Ж000L4970</t>
  </si>
  <si>
    <t>Предоставление мер социальной поддержки беременным женщинам</t>
  </si>
  <si>
    <t>9410083010</t>
  </si>
  <si>
    <t>Проведение прочих социально-значимых мероприятий</t>
  </si>
  <si>
    <t>9410083050</t>
  </si>
  <si>
    <t>Поддержка семей, желающих иметь детей (на обследование для процедуры ЭКО)</t>
  </si>
  <si>
    <t>9410083160</t>
  </si>
  <si>
    <t>Подведение итогов акции "Роди патриота в День России"</t>
  </si>
  <si>
    <t>9410083170</t>
  </si>
  <si>
    <t>Организация подвоза женщин на маммографическое обследование</t>
  </si>
  <si>
    <t>9410083190</t>
  </si>
  <si>
    <t>Оказание адресной поддержки гражданам находящимся в трудной жизненной ситуации</t>
  </si>
  <si>
    <t>9420083060</t>
  </si>
  <si>
    <t>Обеспечение выплат почётным гражданам Кузоватовского района</t>
  </si>
  <si>
    <t>9430083120</t>
  </si>
  <si>
    <t>Проведение праздничных мероприятий в День Победы</t>
  </si>
  <si>
    <t>9430083130</t>
  </si>
  <si>
    <t>9500071230</t>
  </si>
  <si>
    <t>Кадровая политика в сфере образования</t>
  </si>
  <si>
    <t>9500088050</t>
  </si>
  <si>
    <t>9700071230</t>
  </si>
  <si>
    <t>1100071040</t>
  </si>
  <si>
    <t>1100071050</t>
  </si>
  <si>
    <t>1100071330</t>
  </si>
  <si>
    <t>1100071060</t>
  </si>
  <si>
    <t>9100000000</t>
  </si>
  <si>
    <t>Проведение и участие в спортивно-массовых мероприятиях</t>
  </si>
  <si>
    <t>9100089010</t>
  </si>
  <si>
    <t>Совершенствование системы распределения и перераспределения финансовых ресурсов между муниципальным районом и бюджетами городского и сельских поселений</t>
  </si>
  <si>
    <t>8Л00010200</t>
  </si>
  <si>
    <t>Финансовое обеспечение расходных обязательств, связанных с осуществлением ежемесячной денежной выплаты на обеспечение проезда детей-сирот и детей, оставшихся без попечения родителей, обучающихся в муниципальных организациях, на городском, пригородном, в сельской местности на внутрирайонном транспорте(кроме такси), а также проезда один раз в год к месту жительства и обратно к месту обучения</t>
  </si>
  <si>
    <t>11000S0150</t>
  </si>
  <si>
    <t>Софинансирование расходных обязательств, связанных с реализацией мероприятий, направленных на приобретение контейнеров(бункеров) для сбора твёрдых коммунальных отходов</t>
  </si>
  <si>
    <t>82000S0080</t>
  </si>
  <si>
    <t>2024 год</t>
  </si>
  <si>
    <t>Муниципальная программа "Развитие и модернизация образования в муниципальном образовании "Кузоватовский район" Ульяновской области на 2022-2024 годы"</t>
  </si>
  <si>
    <t xml:space="preserve">Муниципальная программа "Развитие физической культуры и спорта в муниципальном образовании "Кузоватовский район" </t>
  </si>
  <si>
    <t>Софинансирование обеспечения затрат на реализацию мероприятий, связанных с выполнением работ по обустройству мест (площадок) накопления (в том числе раздельного накопления) твёрдых коммунальных отходов</t>
  </si>
  <si>
    <t>1100074310</t>
  </si>
  <si>
    <t>Муниципальная программа Кузоватовского района "Развитие молодежной политики в Кузоватовском районе"</t>
  </si>
  <si>
    <t>Муниципальная программа Кузоватовского района "Забота" на 2022-2024 годы</t>
  </si>
  <si>
    <t xml:space="preserve">Софинансирование расходных обязательств, возникающих в связи с ремонтом дворовых территорий многоквартирных домов и социальных объектов, проездов к дворовым территориям многоквартирных домов и социальным объектам населённых пунктов, подготовкой проектной документации, строительством, реконструкцией, капитальным ремонтом, ремонтом и содержанием (установкой дорожных знаков и нанесением горизонтальной разметки) автомобильных дорог общего пользования местного значения, мостов и иных искусственных дорожных сооружений на них, в том числе проектированием и строительством (реконструкцией) автомобильных дорог общего пользования местного значения с твёрдым покрытием до сельских населённых пунктов, не имеющих круглогодичной связи с сетью автомобильных дорог общего пользования 
</t>
  </si>
  <si>
    <t xml:space="preserve">Реализация государственной программы Ульяновской области "Развитие культуры, туризма и сохранение культурного наследия в Ульяновской области" </t>
  </si>
  <si>
    <t>Приложение 6</t>
  </si>
  <si>
    <t>9300080040</t>
  </si>
  <si>
    <t>Расходы по организации регулярных перевозок пассажиров и багажа автомобильным транспортом по регулируемым тарифам по муниципальным маршрутам</t>
  </si>
  <si>
    <t>Муниципальная программа Кузоватовского района "Укрепление единства российской нации, этнокультурное развитие народов России, содействие развитию институтов гражданского общества и поддержка социально ориентированных некоммерческих организаций и добровольческой (волонтерской) деятельности на территории муниципального образования "Кузоватовский район" Ульяновской области на 2021-2024 годы</t>
  </si>
  <si>
    <t>Мероприятия, направленные на укрепление гражданского общества</t>
  </si>
  <si>
    <t>8500000000</t>
  </si>
  <si>
    <t>8500084010</t>
  </si>
  <si>
    <t>к проекту решения Совета депутатов</t>
  </si>
  <si>
    <t xml:space="preserve">от             2022г.              № </t>
  </si>
  <si>
    <t xml:space="preserve">Распределение бюджетных ассигнований бюджета муниципального образования «Кузоватовский район» Ульяновской области по  целевым статьям  (муниципальных программ Кузоватовского района и непрограммным направлениям деятельности), группам видов расходов  классификации расходов бюджетов Российской Федерации на 2023 год и на плановый период 2024-2025 годов </t>
  </si>
  <si>
    <t>2025 год</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</si>
  <si>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</si>
  <si>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</si>
  <si>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Финансовое обеспечение переданных органам местного самоуправления государственных полномочий Ульяновской области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t>
  </si>
  <si>
    <t>Финансовое обеспечение расходных обязательств, направленных на осуществление переданных органам местного самоуправления государственных полномочий Ульяновской области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t>
  </si>
  <si>
    <t>8500084020</t>
  </si>
  <si>
    <t>Предоставление субсидий некоммерческим организациям</t>
  </si>
  <si>
    <t>8Р00050030</t>
  </si>
  <si>
    <t>Муниципальная программа "Профилактика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 "Кузоватовский район" Ульяновской области"</t>
  </si>
  <si>
    <t>Установка информационного щита</t>
  </si>
  <si>
    <t>Финансовое обеспечение расходных обязательств, связанных с организацией мероприятий при осуществлении деятельности по обращению с животными без владельцев</t>
  </si>
  <si>
    <t>Софинансирование расходных обязательств, связанных с выполнением работ по благоустройству родников в Ульяновской области, используемых населением в качестве источников питьевого водоснабжения</t>
  </si>
  <si>
    <t>93000S2370</t>
  </si>
  <si>
    <t>Софинансирование расходных обязательств, связанных с организацией регулярных перевозок пассажиров и багажа автомобильным транспортом по регулируемым тарифам по муниципальным маршрутам</t>
  </si>
  <si>
    <t>Софинансирование расходных обязательств, связанных с реализацией мероприятия, направленного на подготовку проектной документации, строительство, реконструкцию и ремонт сетей наружного освещения</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</si>
  <si>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</si>
  <si>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Финансовое обеспечение осуществления государственных полномочий по выплате родителям или иным законным представителям обучающихся, получающих начальное общее, основное общее или среднее общее образование в форме семейного образования на территории Ульяновской области, компенсации затрат в связи с обеспечением получения такого образования</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</si>
  <si>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</si>
  <si>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</si>
  <si>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</si>
  <si>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Финансовое обеспечение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</si>
  <si>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Финансовое обеспечение исполнения государственных полномочий Ульяновской области, связанных с осуществлением обучающимся 10-х (11-х) и 11-х (12-х) классов муниципальных общеобразовательных организаций ежемесячных денежных выплат</t>
  </si>
  <si>
    <t xml:space="preserve">Финансовое обеспечение осуществления государственных полномочий 
Ульяновской области,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
</t>
  </si>
  <si>
    <t>970A000000</t>
  </si>
  <si>
    <t>970A155190</t>
  </si>
  <si>
    <t>970A155198</t>
  </si>
  <si>
    <t>Основное мероприятие «Реализация регионального проекта «Культурная среда», направленного на достижение целей, показателей и результатов федерального проекта «Культурная среда»</t>
  </si>
  <si>
    <t>Государственная поддержка отрасли культуры</t>
  </si>
  <si>
    <t>Модернизация региональных и муниципальных детских школ искусств по видам искусств путём их реконструкции и (или) капитального ремонта</t>
  </si>
  <si>
    <t>Финансовое обеспечение осуществления государственных полномочий 
Ульяновской области по организации и обеспечению оздоровления детей и обеспечению отдыха детей, обучающихся в общеобразовательных организациях, в том числе детей, находящихся в трудной жизненной ситуации, и детей из многодетных семей, в лагерях, организованных образовательными организациями, осуществляющими организацию отдыха и оздоровления обучающихся в каникулярное время (с дневным пребыванием), детских лагерях труда и отдыха</t>
  </si>
  <si>
    <t>9700200000</t>
  </si>
  <si>
    <t>97002L4670</t>
  </si>
  <si>
    <t>Основное мероприятие «Модернизация материально-технической базы муниципальных учреждений в сфере культуры и искусства»</t>
  </si>
  <si>
    <t>Обеспечение развития и укрепления материально-технической базы домов культуры в населённых пунктах с числом жителей до 50 тысяч человек</t>
  </si>
  <si>
    <t>97002L5190</t>
  </si>
  <si>
    <t>97002L5191</t>
  </si>
  <si>
    <t>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городов Москвы и Санкт-Петербурга</t>
  </si>
  <si>
    <t>Обеспечение учреждений культуры специализированным автотранспортом для обслуживания населения, в том числе сельского населения</t>
  </si>
  <si>
    <t>970A155192</t>
  </si>
  <si>
    <t>Софинасирование расходных обязательств, связанных с предоставлением социальных выплат иолодым семьям на приобретение (строительство) жилых помещений</t>
  </si>
  <si>
    <t>Софинансирование расходных обязательств, возникающих в связи с организацией деятельности по оздоровлению работников органов местного самоуправления, муниципальных органов и муниципальных учреждений муниципальных образований Ульяновской области, замещающих в них должности, не являющиеся муниципальными должностями или должностями муниципальной службы</t>
  </si>
  <si>
    <t>95000S0950</t>
  </si>
  <si>
    <t xml:space="preserve">Финансовое обеспечение расходных обязательств, связанных с реализацией Закона Ульяновской области от 2 октября 2020 года № 103-ЗО «О правовом регулировании отдельных вопросов статуса молодых специалистов в Ульяновской области»
</t>
  </si>
  <si>
    <t>Закупка товаров, работ, услуг в сфере информационно-коммуникационных технологий</t>
  </si>
  <si>
    <t xml:space="preserve">Финансовое обеспечения расходных обязательств, связанных с реализацией Закона Ульяновской области от 2 октября 2020 года № 103-ЗО «О правовом регулировании отдельных вопросов статуса молодых специалистов в Ульяновской области»
</t>
  </si>
  <si>
    <t>Финансовое обеспечение переданных органам местного самоуправления государственных полномочий Ульяновской области,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</si>
  <si>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Финансовое обеспечение осуществления государственных полномочий по предоставлению родителям (законным представителям) детей, посещающих муниципальные и частные образовательные организации, реализующие образовательную программу дошкольного образования, компенсации части внесённой в соответствующие образовательные организации родительской платы за присмотр и уход за детьми</t>
  </si>
  <si>
    <t>Финансовое обеспечение переданных органам местного самоуправления государственных полномочий Ульяновской области, связанных с осуществлением опеки и попечительства в отношении несовершеннолетних</t>
  </si>
  <si>
    <t>Фонд оплаты труда учреждений</t>
  </si>
  <si>
    <t>Финансовое обеспечение расходных обязательств, связанных с приобретением автомобилей для организации и осуществления мероприятий по работе с семьями, имеющих детей</t>
  </si>
  <si>
    <t>8Р00000000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</si>
</sst>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0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
  </numFmts>
  <fonts count="50">
    <font>
      <sz val="10"/>
      <name val="Arial"/>
      <family val="2"/>
    </font>
    <font>
      <sz val="11"/>
      <color indexed="8"/>
      <name val="Calibri"/>
      <family val="2"/>
    </font>
    <font>
      <b/>
      <sz val="11"/>
      <color indexed="8"/>
      <name val="Calibri"/>
      <family val="2"/>
    </font>
    <font>
      <sz val="12"/>
      <name val="PT Astra Serif"/>
      <family val="1"/>
    </font>
    <font>
      <sz val="11"/>
      <color indexed="9"/>
      <name val="Calibri"/>
      <family val="2"/>
    </font>
    <font>
      <sz val="10"/>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PT Astra Serif"/>
      <family val="1"/>
    </font>
    <font>
      <sz val="10"/>
      <color indexed="8"/>
      <name val="PT Astra Serif"/>
      <family val="1"/>
    </font>
    <font>
      <b/>
      <sz val="12"/>
      <color indexed="8"/>
      <name val="PT Astra Serif"/>
      <family val="1"/>
    </font>
    <font>
      <sz val="11"/>
      <color theme="1"/>
      <name val="Calibri"/>
      <family val="2"/>
    </font>
    <font>
      <sz val="11"/>
      <color theme="0"/>
      <name val="Calibri"/>
      <family val="2"/>
    </font>
    <font>
      <sz val="10"/>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PT Astra Serif"/>
      <family val="1"/>
    </font>
    <font>
      <sz val="10"/>
      <color theme="1"/>
      <name val="PT Astra Serif"/>
      <family val="1"/>
    </font>
    <font>
      <b/>
      <sz val="12"/>
      <color theme="1"/>
      <name val="PT Astra Serif"/>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hair"/>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protection/>
    </xf>
    <xf numFmtId="49" fontId="28" fillId="0" borderId="1">
      <alignment horizontal="center" vertical="top" shrinkToFit="1"/>
      <protection/>
    </xf>
    <xf numFmtId="0" fontId="29" fillId="0" borderId="1">
      <alignment vertical="top" wrapTex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0" fillId="26" borderId="2" applyNumberFormat="0" applyAlignment="0" applyProtection="0"/>
    <xf numFmtId="0" fontId="31" fillId="27" borderId="3" applyNumberFormat="0" applyAlignment="0" applyProtection="0"/>
    <xf numFmtId="0" fontId="32" fillId="27" borderId="2" applyNumberFormat="0" applyAlignment="0" applyProtection="0"/>
    <xf numFmtId="0" fontId="33"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0" borderId="7" applyNumberFormat="0" applyFill="0" applyAlignment="0" applyProtection="0"/>
    <xf numFmtId="0" fontId="38" fillId="28" borderId="8"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9" applyNumberFormat="0" applyFont="0" applyAlignment="0" applyProtection="0"/>
    <xf numFmtId="9" fontId="0" fillId="0" borderId="0" applyFill="0" applyBorder="0" applyAlignment="0" applyProtection="0"/>
    <xf numFmtId="0" fontId="44" fillId="0" borderId="10" applyNumberFormat="0" applyFill="0" applyAlignment="0" applyProtection="0"/>
    <xf numFmtId="0" fontId="45"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6" fillId="32" borderId="0" applyNumberFormat="0" applyBorder="0" applyAlignment="0" applyProtection="0"/>
  </cellStyleXfs>
  <cellXfs count="53">
    <xf numFmtId="0" fontId="0" fillId="0" borderId="0" xfId="0" applyAlignment="1">
      <alignment/>
    </xf>
    <xf numFmtId="0" fontId="1" fillId="0" borderId="0" xfId="33">
      <alignment/>
      <protection/>
    </xf>
    <xf numFmtId="49" fontId="1" fillId="0" borderId="0" xfId="33" applyNumberFormat="1" applyAlignment="1">
      <alignment horizontal="center"/>
      <protection/>
    </xf>
    <xf numFmtId="49" fontId="2" fillId="0" borderId="0" xfId="33" applyNumberFormat="1" applyFont="1" applyAlignment="1">
      <alignment horizontal="center"/>
      <protection/>
    </xf>
    <xf numFmtId="0" fontId="2" fillId="0" borderId="0" xfId="33" applyFont="1">
      <alignment/>
      <protection/>
    </xf>
    <xf numFmtId="0" fontId="47" fillId="0" borderId="0" xfId="33" applyFont="1" applyAlignment="1">
      <alignment vertical="top" wrapText="1"/>
      <protection/>
    </xf>
    <xf numFmtId="49" fontId="47" fillId="33" borderId="0" xfId="33" applyNumberFormat="1" applyFont="1" applyFill="1" applyAlignment="1">
      <alignment horizontal="center" vertical="top"/>
      <protection/>
    </xf>
    <xf numFmtId="49" fontId="47" fillId="33" borderId="0" xfId="33" applyNumberFormat="1" applyFont="1" applyFill="1" applyAlignment="1">
      <alignment horizontal="left" vertical="top"/>
      <protection/>
    </xf>
    <xf numFmtId="0" fontId="47" fillId="33" borderId="0" xfId="33" applyFont="1" applyFill="1">
      <alignment/>
      <protection/>
    </xf>
    <xf numFmtId="0" fontId="47" fillId="0" borderId="0" xfId="33" applyFont="1">
      <alignment/>
      <protection/>
    </xf>
    <xf numFmtId="49" fontId="47" fillId="33" borderId="0" xfId="33" applyNumberFormat="1" applyFont="1" applyFill="1" applyAlignment="1">
      <alignment vertical="top"/>
      <protection/>
    </xf>
    <xf numFmtId="0" fontId="48" fillId="33" borderId="0" xfId="0" applyFont="1" applyFill="1" applyAlignment="1">
      <alignment vertical="top"/>
    </xf>
    <xf numFmtId="49" fontId="47" fillId="0" borderId="0" xfId="33" applyNumberFormat="1" applyFont="1" applyAlignment="1">
      <alignment horizontal="center" vertical="top" wrapText="1"/>
      <protection/>
    </xf>
    <xf numFmtId="0" fontId="47" fillId="33" borderId="0" xfId="33" applyNumberFormat="1" applyFont="1" applyFill="1" applyAlignment="1">
      <alignment horizontal="right" vertical="top"/>
      <protection/>
    </xf>
    <xf numFmtId="0" fontId="47" fillId="34" borderId="0" xfId="0" applyFont="1" applyFill="1" applyAlignment="1">
      <alignment/>
    </xf>
    <xf numFmtId="0" fontId="47" fillId="0" borderId="0" xfId="0" applyFont="1" applyAlignment="1">
      <alignment/>
    </xf>
    <xf numFmtId="0" fontId="47" fillId="33" borderId="0" xfId="0" applyFont="1" applyFill="1" applyAlignment="1">
      <alignment/>
    </xf>
    <xf numFmtId="0" fontId="47" fillId="0" borderId="0" xfId="33" applyFont="1" applyFill="1">
      <alignment/>
      <protection/>
    </xf>
    <xf numFmtId="0" fontId="47" fillId="34" borderId="0" xfId="33" applyFont="1" applyFill="1">
      <alignment/>
      <protection/>
    </xf>
    <xf numFmtId="0" fontId="47" fillId="33" borderId="0" xfId="33" applyFont="1" applyFill="1" applyAlignment="1">
      <alignment horizontal="right" vertical="top"/>
      <protection/>
    </xf>
    <xf numFmtId="49" fontId="3" fillId="0" borderId="11" xfId="0" applyNumberFormat="1" applyFont="1" applyBorder="1" applyAlignment="1" applyProtection="1">
      <alignment horizontal="left" vertical="top" wrapText="1"/>
      <protection/>
    </xf>
    <xf numFmtId="49" fontId="3" fillId="0" borderId="12" xfId="0" applyNumberFormat="1" applyFont="1" applyBorder="1" applyAlignment="1" applyProtection="1">
      <alignment horizontal="left" vertical="top" wrapText="1"/>
      <protection/>
    </xf>
    <xf numFmtId="49" fontId="3" fillId="0" borderId="12" xfId="0" applyNumberFormat="1" applyFont="1" applyBorder="1" applyAlignment="1" applyProtection="1">
      <alignment horizontal="center" vertical="top" wrapText="1"/>
      <protection/>
    </xf>
    <xf numFmtId="49" fontId="3" fillId="0" borderId="11" xfId="0" applyNumberFormat="1" applyFont="1" applyBorder="1" applyAlignment="1" applyProtection="1">
      <alignment horizontal="center" vertical="top" wrapText="1"/>
      <protection/>
    </xf>
    <xf numFmtId="176" fontId="3" fillId="0" borderId="11" xfId="0" applyNumberFormat="1" applyFont="1" applyBorder="1" applyAlignment="1" applyProtection="1">
      <alignment horizontal="left" vertical="top" wrapText="1"/>
      <protection/>
    </xf>
    <xf numFmtId="49" fontId="47" fillId="0" borderId="11" xfId="33" applyNumberFormat="1" applyFont="1" applyBorder="1" applyAlignment="1">
      <alignment horizontal="center" vertical="top" wrapText="1"/>
      <protection/>
    </xf>
    <xf numFmtId="49" fontId="47" fillId="33" borderId="11" xfId="33" applyNumberFormat="1" applyFont="1" applyFill="1" applyBorder="1" applyAlignment="1">
      <alignment horizontal="center" vertical="top"/>
      <protection/>
    </xf>
    <xf numFmtId="0" fontId="47" fillId="33" borderId="11" xfId="33" applyNumberFormat="1" applyFont="1" applyFill="1" applyBorder="1" applyAlignment="1">
      <alignment horizontal="center" vertical="top"/>
      <protection/>
    </xf>
    <xf numFmtId="49" fontId="3" fillId="0" borderId="11" xfId="0" applyNumberFormat="1" applyFont="1" applyBorder="1" applyAlignment="1" applyProtection="1">
      <alignment horizontal="left"/>
      <protection/>
    </xf>
    <xf numFmtId="49" fontId="3" fillId="0" borderId="11" xfId="0" applyNumberFormat="1" applyFont="1" applyBorder="1" applyAlignment="1" applyProtection="1">
      <alignment horizontal="center"/>
      <protection/>
    </xf>
    <xf numFmtId="0" fontId="3" fillId="0" borderId="11" xfId="0" applyNumberFormat="1" applyFont="1" applyBorder="1" applyAlignment="1" applyProtection="1">
      <alignment horizontal="right" vertical="top" wrapText="1"/>
      <protection/>
    </xf>
    <xf numFmtId="0" fontId="3" fillId="0" borderId="12" xfId="0" applyNumberFormat="1" applyFont="1" applyBorder="1" applyAlignment="1" applyProtection="1">
      <alignment horizontal="right" vertical="top" wrapText="1"/>
      <protection/>
    </xf>
    <xf numFmtId="49" fontId="47" fillId="33" borderId="11" xfId="0" applyNumberFormat="1" applyFont="1" applyFill="1" applyBorder="1" applyAlignment="1" applyProtection="1">
      <alignment horizontal="left" vertical="top" wrapText="1"/>
      <protection/>
    </xf>
    <xf numFmtId="49" fontId="3" fillId="0" borderId="13" xfId="0" applyNumberFormat="1" applyFont="1" applyBorder="1" applyAlignment="1" applyProtection="1">
      <alignment horizontal="left" vertical="top" wrapText="1"/>
      <protection/>
    </xf>
    <xf numFmtId="49" fontId="3" fillId="0" borderId="13" xfId="0" applyNumberFormat="1" applyFont="1" applyBorder="1" applyAlignment="1" applyProtection="1">
      <alignment horizontal="center" vertical="top" wrapText="1"/>
      <protection/>
    </xf>
    <xf numFmtId="0" fontId="3" fillId="0" borderId="13" xfId="0" applyNumberFormat="1" applyFont="1" applyBorder="1" applyAlignment="1" applyProtection="1">
      <alignment horizontal="right" vertical="top" wrapText="1"/>
      <protection/>
    </xf>
    <xf numFmtId="173" fontId="3" fillId="0" borderId="11" xfId="0" applyNumberFormat="1" applyFont="1" applyBorder="1" applyAlignment="1" applyProtection="1">
      <alignment horizontal="right" vertical="top" wrapText="1"/>
      <protection/>
    </xf>
    <xf numFmtId="0" fontId="3" fillId="33" borderId="11" xfId="0" applyNumberFormat="1" applyFont="1" applyFill="1" applyBorder="1" applyAlignment="1" applyProtection="1">
      <alignment horizontal="right" vertical="top" wrapText="1"/>
      <protection/>
    </xf>
    <xf numFmtId="49" fontId="3" fillId="33" borderId="11" xfId="0" applyNumberFormat="1" applyFont="1" applyFill="1" applyBorder="1" applyAlignment="1" applyProtection="1">
      <alignment horizontal="center" vertical="top" wrapText="1"/>
      <protection/>
    </xf>
    <xf numFmtId="49" fontId="3" fillId="33" borderId="12" xfId="0" applyNumberFormat="1" applyFont="1" applyFill="1" applyBorder="1" applyAlignment="1" applyProtection="1">
      <alignment horizontal="center" vertical="top" wrapText="1"/>
      <protection/>
    </xf>
    <xf numFmtId="0" fontId="3" fillId="33" borderId="12" xfId="0" applyNumberFormat="1" applyFont="1" applyFill="1" applyBorder="1" applyAlignment="1" applyProtection="1">
      <alignment horizontal="right" vertical="top" wrapText="1"/>
      <protection/>
    </xf>
    <xf numFmtId="49" fontId="3" fillId="0" borderId="11" xfId="0" applyNumberFormat="1" applyFont="1" applyFill="1" applyBorder="1" applyAlignment="1" applyProtection="1">
      <alignment horizontal="left" vertical="top" wrapText="1"/>
      <protection/>
    </xf>
    <xf numFmtId="173" fontId="3" fillId="0" borderId="11" xfId="0" applyNumberFormat="1" applyFont="1" applyFill="1" applyBorder="1" applyAlignment="1" applyProtection="1">
      <alignment horizontal="right"/>
      <protection/>
    </xf>
    <xf numFmtId="176" fontId="47" fillId="0" borderId="11" xfId="0" applyNumberFormat="1" applyFont="1" applyBorder="1" applyAlignment="1" applyProtection="1">
      <alignment horizontal="left" vertical="top" wrapText="1"/>
      <protection/>
    </xf>
    <xf numFmtId="49" fontId="47" fillId="0" borderId="11" xfId="0" applyNumberFormat="1" applyFont="1" applyBorder="1" applyAlignment="1" applyProtection="1">
      <alignment horizontal="left" vertical="top" wrapText="1"/>
      <protection/>
    </xf>
    <xf numFmtId="9" fontId="3" fillId="0" borderId="11" xfId="60" applyFont="1" applyBorder="1" applyAlignment="1" applyProtection="1">
      <alignment horizontal="left" vertical="top" wrapText="1"/>
      <protection/>
    </xf>
    <xf numFmtId="0" fontId="47" fillId="0" borderId="11" xfId="0" applyFont="1" applyBorder="1" applyAlignment="1">
      <alignment wrapText="1"/>
    </xf>
    <xf numFmtId="0" fontId="47" fillId="0" borderId="11" xfId="0" applyNumberFormat="1" applyFont="1" applyBorder="1" applyAlignment="1" applyProtection="1">
      <alignment horizontal="left" vertical="top" wrapText="1"/>
      <protection/>
    </xf>
    <xf numFmtId="49" fontId="47" fillId="0" borderId="11" xfId="0" applyNumberFormat="1" applyFont="1" applyBorder="1" applyAlignment="1" applyProtection="1">
      <alignment horizontal="center" vertical="top" wrapText="1"/>
      <protection/>
    </xf>
    <xf numFmtId="49" fontId="3" fillId="33" borderId="11" xfId="0" applyNumberFormat="1" applyFont="1" applyFill="1" applyBorder="1" applyAlignment="1" applyProtection="1">
      <alignment horizontal="left" vertical="top" wrapText="1"/>
      <protection/>
    </xf>
    <xf numFmtId="49" fontId="47" fillId="34" borderId="11" xfId="0" applyNumberFormat="1" applyFont="1" applyFill="1" applyBorder="1" applyAlignment="1" applyProtection="1">
      <alignment horizontal="left" vertical="top" wrapText="1"/>
      <protection/>
    </xf>
    <xf numFmtId="2" fontId="49" fillId="0" borderId="0" xfId="0" applyNumberFormat="1" applyFont="1" applyAlignment="1">
      <alignment horizontal="center" wrapText="1"/>
    </xf>
    <xf numFmtId="49" fontId="47" fillId="0" borderId="0" xfId="33" applyNumberFormat="1" applyFont="1" applyBorder="1" applyAlignment="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xl31" xfId="34"/>
    <cellStyle name="xl4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J266"/>
  <sheetViews>
    <sheetView tabSelected="1" view="pageBreakPreview" zoomScale="89" zoomScaleSheetLayoutView="89" zoomScalePageLayoutView="0" workbookViewId="0" topLeftCell="A259">
      <selection activeCell="F41" sqref="F41"/>
    </sheetView>
  </sheetViews>
  <sheetFormatPr defaultColWidth="9.140625" defaultRowHeight="12.75"/>
  <cols>
    <col min="1" max="1" width="51.00390625" style="5" customWidth="1"/>
    <col min="2" max="2" width="16.28125" style="6" customWidth="1"/>
    <col min="3" max="3" width="7.421875" style="6" customWidth="1"/>
    <col min="4" max="4" width="16.8515625" style="19" customWidth="1"/>
    <col min="5" max="5" width="18.00390625" style="8" customWidth="1"/>
    <col min="6" max="6" width="15.140625" style="8" customWidth="1"/>
    <col min="7" max="7" width="12.28125" style="9" customWidth="1"/>
    <col min="8" max="8" width="11.421875" style="9" customWidth="1"/>
    <col min="9" max="11" width="13.7109375" style="9" customWidth="1"/>
    <col min="12" max="16384" width="9.140625" style="9" customWidth="1"/>
  </cols>
  <sheetData>
    <row r="1" spans="2:4" ht="15.75">
      <c r="B1" s="7"/>
      <c r="D1" s="7" t="s">
        <v>240</v>
      </c>
    </row>
    <row r="2" spans="2:4" ht="15.75">
      <c r="B2" s="7"/>
      <c r="D2" s="7" t="s">
        <v>247</v>
      </c>
    </row>
    <row r="3" spans="2:4" ht="15.75">
      <c r="B3" s="7"/>
      <c r="D3" s="7" t="s">
        <v>0</v>
      </c>
    </row>
    <row r="4" spans="2:4" ht="15.75">
      <c r="B4" s="7"/>
      <c r="D4" s="7" t="s">
        <v>1</v>
      </c>
    </row>
    <row r="5" spans="2:4" ht="15.75">
      <c r="B5" s="10"/>
      <c r="C5" s="11"/>
      <c r="D5" s="10" t="s">
        <v>248</v>
      </c>
    </row>
    <row r="6" spans="1:5" ht="69.75" customHeight="1">
      <c r="A6" s="51" t="s">
        <v>249</v>
      </c>
      <c r="B6" s="51"/>
      <c r="C6" s="51"/>
      <c r="D6" s="51"/>
      <c r="E6" s="51"/>
    </row>
    <row r="7" spans="1:6" ht="15.75">
      <c r="A7" s="52"/>
      <c r="B7" s="52"/>
      <c r="C7" s="52"/>
      <c r="D7" s="52"/>
      <c r="E7" s="52"/>
      <c r="F7" s="52"/>
    </row>
    <row r="8" spans="1:6" ht="15.75">
      <c r="A8" s="52"/>
      <c r="B8" s="52"/>
      <c r="C8" s="52"/>
      <c r="D8" s="52"/>
      <c r="E8" s="52"/>
      <c r="F8" s="52"/>
    </row>
    <row r="9" spans="1:6" ht="13.5" customHeight="1">
      <c r="A9" s="12"/>
      <c r="D9" s="13"/>
      <c r="F9" s="8" t="s">
        <v>87</v>
      </c>
    </row>
    <row r="10" spans="1:6" ht="15.75">
      <c r="A10" s="25" t="s">
        <v>88</v>
      </c>
      <c r="B10" s="26" t="s">
        <v>89</v>
      </c>
      <c r="C10" s="26" t="s">
        <v>90</v>
      </c>
      <c r="D10" s="27" t="s">
        <v>76</v>
      </c>
      <c r="E10" s="27" t="s">
        <v>231</v>
      </c>
      <c r="F10" s="27" t="s">
        <v>250</v>
      </c>
    </row>
    <row r="11" spans="1:6" ht="31.5">
      <c r="A11" s="20" t="s">
        <v>91</v>
      </c>
      <c r="B11" s="23" t="s">
        <v>92</v>
      </c>
      <c r="C11" s="23"/>
      <c r="D11" s="36">
        <f>D12+D14+D18+D20+D24+D26+D28+D30+D32+D36+D38+D41+D44+D46+D49+D52+D54+D56+D59+D62+D65+D67+D69+D71+D73+D75+D77+D79+D81+D83</f>
        <v>129828.62499999999</v>
      </c>
      <c r="E11" s="36">
        <f>E12+E14+E18+E20+E24+E26+E28+E30+E32+E36+E38+E41+E44+E46+E49+E52+E54+E56+E59+E62+E65+E67+E69+E71+E73+E75+E77+E79+E81+E83</f>
        <v>112487.19799999997</v>
      </c>
      <c r="F11" s="36">
        <f>F12+F14+F18+F20+F24+F26+F28+F30+F32+F36+F38+F41+F44+F46+F49+F52+F54+F56+F59+F62+F65+F67+F69+F71+F73+F75+F77+F79+F81+F83</f>
        <v>121886.21799999998</v>
      </c>
    </row>
    <row r="12" spans="1:6" ht="47.25">
      <c r="A12" s="20" t="s">
        <v>97</v>
      </c>
      <c r="B12" s="23" t="s">
        <v>98</v>
      </c>
      <c r="C12" s="23"/>
      <c r="D12" s="30">
        <f>SUM(D13)</f>
        <v>1849.5</v>
      </c>
      <c r="E12" s="30">
        <f>SUM(E13)</f>
        <v>1849.5</v>
      </c>
      <c r="F12" s="30">
        <f>SUM(F13)</f>
        <v>1849.5</v>
      </c>
    </row>
    <row r="13" spans="1:6" ht="94.5">
      <c r="A13" s="21" t="s">
        <v>95</v>
      </c>
      <c r="B13" s="22" t="s">
        <v>98</v>
      </c>
      <c r="C13" s="22" t="s">
        <v>96</v>
      </c>
      <c r="D13" s="30">
        <v>1849.5</v>
      </c>
      <c r="E13" s="30">
        <v>1849.5</v>
      </c>
      <c r="F13" s="30">
        <v>1849.5</v>
      </c>
    </row>
    <row r="14" spans="1:6" ht="31.5">
      <c r="A14" s="20" t="s">
        <v>93</v>
      </c>
      <c r="B14" s="23" t="s">
        <v>94</v>
      </c>
      <c r="C14" s="23"/>
      <c r="D14" s="30">
        <f>SUM(D15:D17)</f>
        <v>27383.3</v>
      </c>
      <c r="E14" s="30">
        <f>SUM(E15:E17)</f>
        <v>26860.7</v>
      </c>
      <c r="F14" s="30">
        <f>SUM(F15:F17)</f>
        <v>25732</v>
      </c>
    </row>
    <row r="15" spans="1:6" ht="87" customHeight="1">
      <c r="A15" s="20" t="s">
        <v>95</v>
      </c>
      <c r="B15" s="23" t="s">
        <v>94</v>
      </c>
      <c r="C15" s="23" t="s">
        <v>96</v>
      </c>
      <c r="D15" s="30">
        <f>1130.9+20807.2+2825.1+1329.2+722.6</f>
        <v>26815</v>
      </c>
      <c r="E15" s="30">
        <f>1130.9+20590.4+2825.1+1329.2+722.6</f>
        <v>26598.2</v>
      </c>
      <c r="F15" s="30">
        <f>1130.9+19461.7+2825.1+1329.2</f>
        <v>24746.9</v>
      </c>
    </row>
    <row r="16" spans="1:6" ht="31.5">
      <c r="A16" s="20" t="s">
        <v>99</v>
      </c>
      <c r="B16" s="23" t="s">
        <v>94</v>
      </c>
      <c r="C16" s="23" t="s">
        <v>100</v>
      </c>
      <c r="D16" s="30">
        <f>158.5+104</f>
        <v>262.5</v>
      </c>
      <c r="E16" s="30">
        <f>158.5+104</f>
        <v>262.5</v>
      </c>
      <c r="F16" s="30">
        <f>158.5+104+722.6</f>
        <v>985.1</v>
      </c>
    </row>
    <row r="17" spans="1:6" ht="15.75">
      <c r="A17" s="20" t="s">
        <v>101</v>
      </c>
      <c r="B17" s="23" t="s">
        <v>94</v>
      </c>
      <c r="C17" s="23" t="s">
        <v>102</v>
      </c>
      <c r="D17" s="30">
        <f>25+80.8+200</f>
        <v>305.8</v>
      </c>
      <c r="E17" s="30"/>
      <c r="F17" s="30"/>
    </row>
    <row r="18" spans="1:6" ht="47.25">
      <c r="A18" s="20" t="s">
        <v>115</v>
      </c>
      <c r="B18" s="23" t="s">
        <v>116</v>
      </c>
      <c r="C18" s="23"/>
      <c r="D18" s="30">
        <f>SUM(D19)</f>
        <v>500.6</v>
      </c>
      <c r="E18" s="30">
        <f>SUM(E19)</f>
        <v>500.6</v>
      </c>
      <c r="F18" s="30">
        <f>SUM(F19)</f>
        <v>500.6</v>
      </c>
    </row>
    <row r="19" spans="1:6" ht="31.5">
      <c r="A19" s="20" t="s">
        <v>99</v>
      </c>
      <c r="B19" s="23" t="s">
        <v>116</v>
      </c>
      <c r="C19" s="23" t="s">
        <v>100</v>
      </c>
      <c r="D19" s="30">
        <v>500.6</v>
      </c>
      <c r="E19" s="30">
        <v>500.6</v>
      </c>
      <c r="F19" s="30">
        <v>500.6</v>
      </c>
    </row>
    <row r="20" spans="1:6" ht="31.5">
      <c r="A20" s="20" t="s">
        <v>117</v>
      </c>
      <c r="B20" s="23" t="s">
        <v>118</v>
      </c>
      <c r="C20" s="23"/>
      <c r="D20" s="30">
        <f>SUM(D21:D23)</f>
        <v>21570.8</v>
      </c>
      <c r="E20" s="30">
        <f>SUM(E21:E23)</f>
        <v>19423.1</v>
      </c>
      <c r="F20" s="30">
        <f>SUM(F21:F23)</f>
        <v>21243.1</v>
      </c>
    </row>
    <row r="21" spans="1:6" ht="94.5">
      <c r="A21" s="20" t="s">
        <v>95</v>
      </c>
      <c r="B21" s="23" t="s">
        <v>118</v>
      </c>
      <c r="C21" s="23" t="s">
        <v>96</v>
      </c>
      <c r="D21" s="30">
        <v>17931.6</v>
      </c>
      <c r="E21" s="30">
        <v>5758.8</v>
      </c>
      <c r="F21" s="30">
        <v>7578.8</v>
      </c>
    </row>
    <row r="22" spans="1:6" ht="31.5">
      <c r="A22" s="20" t="s">
        <v>99</v>
      </c>
      <c r="B22" s="23" t="s">
        <v>118</v>
      </c>
      <c r="C22" s="23" t="s">
        <v>100</v>
      </c>
      <c r="D22" s="30">
        <v>3537.2</v>
      </c>
      <c r="E22" s="30">
        <v>13664.3</v>
      </c>
      <c r="F22" s="30">
        <v>13664.3</v>
      </c>
    </row>
    <row r="23" spans="1:6" ht="15.75">
      <c r="A23" s="20" t="s">
        <v>101</v>
      </c>
      <c r="B23" s="23" t="s">
        <v>118</v>
      </c>
      <c r="C23" s="23" t="s">
        <v>102</v>
      </c>
      <c r="D23" s="30">
        <v>102</v>
      </c>
      <c r="E23" s="30"/>
      <c r="F23" s="30"/>
    </row>
    <row r="24" spans="1:6" ht="15.75">
      <c r="A24" s="20" t="s">
        <v>160</v>
      </c>
      <c r="B24" s="23" t="s">
        <v>161</v>
      </c>
      <c r="C24" s="23"/>
      <c r="D24" s="30">
        <f>D25</f>
        <v>150</v>
      </c>
      <c r="E24" s="30">
        <f>E25</f>
        <v>150</v>
      </c>
      <c r="F24" s="30">
        <f>F25</f>
        <v>150</v>
      </c>
    </row>
    <row r="25" spans="1:6" ht="15.75">
      <c r="A25" s="20" t="s">
        <v>101</v>
      </c>
      <c r="B25" s="23" t="s">
        <v>161</v>
      </c>
      <c r="C25" s="23" t="s">
        <v>102</v>
      </c>
      <c r="D25" s="30">
        <v>150</v>
      </c>
      <c r="E25" s="30">
        <v>150</v>
      </c>
      <c r="F25" s="30">
        <v>150</v>
      </c>
    </row>
    <row r="26" spans="1:6" ht="31.5">
      <c r="A26" s="20" t="s">
        <v>139</v>
      </c>
      <c r="B26" s="23" t="s">
        <v>140</v>
      </c>
      <c r="C26" s="23"/>
      <c r="D26" s="30">
        <f>D27</f>
        <v>3131.6</v>
      </c>
      <c r="E26" s="30">
        <f>E27</f>
        <v>3131.6</v>
      </c>
      <c r="F26" s="30">
        <f>F27</f>
        <v>3131.6</v>
      </c>
    </row>
    <row r="27" spans="1:6" ht="94.5">
      <c r="A27" s="20" t="s">
        <v>95</v>
      </c>
      <c r="B27" s="23" t="s">
        <v>140</v>
      </c>
      <c r="C27" s="23" t="s">
        <v>96</v>
      </c>
      <c r="D27" s="30">
        <v>3131.6</v>
      </c>
      <c r="E27" s="30">
        <v>3131.6</v>
      </c>
      <c r="F27" s="30">
        <v>3131.6</v>
      </c>
    </row>
    <row r="28" spans="1:6" ht="47.25">
      <c r="A28" s="20" t="s">
        <v>141</v>
      </c>
      <c r="B28" s="23" t="s">
        <v>142</v>
      </c>
      <c r="C28" s="23"/>
      <c r="D28" s="30">
        <f>D29</f>
        <v>170</v>
      </c>
      <c r="E28" s="30">
        <f>E29</f>
        <v>170</v>
      </c>
      <c r="F28" s="30">
        <f>F29</f>
        <v>170</v>
      </c>
    </row>
    <row r="29" spans="1:6" ht="31.5">
      <c r="A29" s="20" t="s">
        <v>99</v>
      </c>
      <c r="B29" s="23" t="s">
        <v>142</v>
      </c>
      <c r="C29" s="23" t="s">
        <v>100</v>
      </c>
      <c r="D29" s="30">
        <v>170</v>
      </c>
      <c r="E29" s="30">
        <v>170</v>
      </c>
      <c r="F29" s="30">
        <v>170</v>
      </c>
    </row>
    <row r="30" spans="1:6" ht="15.75">
      <c r="A30" s="20" t="s">
        <v>48</v>
      </c>
      <c r="B30" s="23" t="s">
        <v>171</v>
      </c>
      <c r="C30" s="23"/>
      <c r="D30" s="30">
        <f>D31</f>
        <v>5457.2</v>
      </c>
      <c r="E30" s="30">
        <f>E31</f>
        <v>5457.2</v>
      </c>
      <c r="F30" s="30">
        <f>F31</f>
        <v>5457.2</v>
      </c>
    </row>
    <row r="31" spans="1:6" ht="47.25">
      <c r="A31" s="20" t="s">
        <v>127</v>
      </c>
      <c r="B31" s="23" t="s">
        <v>171</v>
      </c>
      <c r="C31" s="23" t="s">
        <v>128</v>
      </c>
      <c r="D31" s="30">
        <v>5457.2</v>
      </c>
      <c r="E31" s="30">
        <v>5457.2</v>
      </c>
      <c r="F31" s="30">
        <v>5457.2</v>
      </c>
    </row>
    <row r="32" spans="1:6" ht="31.5">
      <c r="A32" s="20" t="s">
        <v>179</v>
      </c>
      <c r="B32" s="23" t="s">
        <v>180</v>
      </c>
      <c r="C32" s="23"/>
      <c r="D32" s="30">
        <f>SUM(D33:D35)</f>
        <v>13382.1</v>
      </c>
      <c r="E32" s="30">
        <f>SUM(E33:E35)</f>
        <v>8294.6</v>
      </c>
      <c r="F32" s="30">
        <f>SUM(F33:F35)</f>
        <v>10294.599999999999</v>
      </c>
    </row>
    <row r="33" spans="1:6" ht="86.25" customHeight="1">
      <c r="A33" s="20" t="s">
        <v>95</v>
      </c>
      <c r="B33" s="23" t="s">
        <v>180</v>
      </c>
      <c r="C33" s="23" t="s">
        <v>96</v>
      </c>
      <c r="D33" s="30">
        <v>6944</v>
      </c>
      <c r="E33" s="30">
        <v>3856.5</v>
      </c>
      <c r="F33" s="30">
        <v>3856.5</v>
      </c>
    </row>
    <row r="34" spans="1:6" ht="31.5">
      <c r="A34" s="20" t="s">
        <v>99</v>
      </c>
      <c r="B34" s="23" t="s">
        <v>180</v>
      </c>
      <c r="C34" s="23" t="s">
        <v>100</v>
      </c>
      <c r="D34" s="30">
        <v>2307.2</v>
      </c>
      <c r="E34" s="30">
        <v>2307.2</v>
      </c>
      <c r="F34" s="30">
        <v>2307.2</v>
      </c>
    </row>
    <row r="35" spans="1:6" ht="47.25">
      <c r="A35" s="20" t="s">
        <v>127</v>
      </c>
      <c r="B35" s="23" t="s">
        <v>180</v>
      </c>
      <c r="C35" s="23" t="s">
        <v>128</v>
      </c>
      <c r="D35" s="30">
        <v>4130.9</v>
      </c>
      <c r="E35" s="30">
        <v>2130.9</v>
      </c>
      <c r="F35" s="30">
        <v>4130.9</v>
      </c>
    </row>
    <row r="36" spans="1:6" ht="63">
      <c r="A36" s="20" t="s">
        <v>181</v>
      </c>
      <c r="B36" s="23" t="s">
        <v>182</v>
      </c>
      <c r="C36" s="23"/>
      <c r="D36" s="30">
        <f>D37</f>
        <v>5000</v>
      </c>
      <c r="E36" s="30">
        <f>E37</f>
        <v>8087.5</v>
      </c>
      <c r="F36" s="30">
        <f>F37</f>
        <v>8587.5</v>
      </c>
    </row>
    <row r="37" spans="1:6" ht="47.25">
      <c r="A37" s="20" t="s">
        <v>127</v>
      </c>
      <c r="B37" s="23" t="s">
        <v>182</v>
      </c>
      <c r="C37" s="23" t="s">
        <v>128</v>
      </c>
      <c r="D37" s="30">
        <v>5000</v>
      </c>
      <c r="E37" s="30">
        <v>8087.5</v>
      </c>
      <c r="F37" s="30">
        <v>8587.5</v>
      </c>
    </row>
    <row r="38" spans="1:6" ht="15.75">
      <c r="A38" s="20" t="s">
        <v>183</v>
      </c>
      <c r="B38" s="23" t="s">
        <v>184</v>
      </c>
      <c r="C38" s="23"/>
      <c r="D38" s="30">
        <f>SUM(D39:D40)</f>
        <v>8870</v>
      </c>
      <c r="E38" s="30">
        <f>SUM(E39:E40)</f>
        <v>8421.3</v>
      </c>
      <c r="F38" s="30">
        <f>SUM(F39:F40)</f>
        <v>8421.3</v>
      </c>
    </row>
    <row r="39" spans="1:6" ht="94.5">
      <c r="A39" s="20" t="s">
        <v>95</v>
      </c>
      <c r="B39" s="23" t="s">
        <v>184</v>
      </c>
      <c r="C39" s="23" t="s">
        <v>96</v>
      </c>
      <c r="D39" s="30">
        <v>8071.3</v>
      </c>
      <c r="E39" s="30">
        <v>8071.3</v>
      </c>
      <c r="F39" s="30">
        <v>8071.3</v>
      </c>
    </row>
    <row r="40" spans="1:6" ht="31.5">
      <c r="A40" s="20" t="s">
        <v>99</v>
      </c>
      <c r="B40" s="23" t="s">
        <v>184</v>
      </c>
      <c r="C40" s="23" t="s">
        <v>100</v>
      </c>
      <c r="D40" s="30">
        <v>798.7</v>
      </c>
      <c r="E40" s="30">
        <f>500-150</f>
        <v>350</v>
      </c>
      <c r="F40" s="30">
        <f>500-150</f>
        <v>350</v>
      </c>
    </row>
    <row r="41" spans="1:6" ht="94.5">
      <c r="A41" s="20" t="s">
        <v>177</v>
      </c>
      <c r="B41" s="23" t="s">
        <v>192</v>
      </c>
      <c r="C41" s="23"/>
      <c r="D41" s="30">
        <f>SUM(D42:D43)</f>
        <v>3050.9</v>
      </c>
      <c r="E41" s="30">
        <f>SUM(E42:E43)</f>
        <v>2050.9</v>
      </c>
      <c r="F41" s="30">
        <f>SUM(F42:F43)</f>
        <v>3050.9</v>
      </c>
    </row>
    <row r="42" spans="1:6" ht="94.5">
      <c r="A42" s="20" t="s">
        <v>95</v>
      </c>
      <c r="B42" s="23" t="s">
        <v>192</v>
      </c>
      <c r="C42" s="23" t="s">
        <v>96</v>
      </c>
      <c r="D42" s="30">
        <v>2895.9</v>
      </c>
      <c r="E42" s="30">
        <v>1895.9</v>
      </c>
      <c r="F42" s="30">
        <v>2895.9</v>
      </c>
    </row>
    <row r="43" spans="1:6" ht="31.5">
      <c r="A43" s="20" t="s">
        <v>99</v>
      </c>
      <c r="B43" s="23" t="s">
        <v>192</v>
      </c>
      <c r="C43" s="23" t="s">
        <v>100</v>
      </c>
      <c r="D43" s="30">
        <v>155</v>
      </c>
      <c r="E43" s="30">
        <v>155</v>
      </c>
      <c r="F43" s="30">
        <v>155</v>
      </c>
    </row>
    <row r="44" spans="1:6" ht="63">
      <c r="A44" s="20" t="s">
        <v>252</v>
      </c>
      <c r="B44" s="23" t="s">
        <v>110</v>
      </c>
      <c r="C44" s="23"/>
      <c r="D44" s="30">
        <f>D45</f>
        <v>8.3</v>
      </c>
      <c r="E44" s="30">
        <f>E45</f>
        <v>4.6</v>
      </c>
      <c r="F44" s="30">
        <f>F45</f>
        <v>4.6</v>
      </c>
    </row>
    <row r="45" spans="1:6" ht="31.5">
      <c r="A45" s="20" t="s">
        <v>99</v>
      </c>
      <c r="B45" s="23" t="s">
        <v>110</v>
      </c>
      <c r="C45" s="23" t="s">
        <v>100</v>
      </c>
      <c r="D45" s="30">
        <v>8.3</v>
      </c>
      <c r="E45" s="30">
        <v>4.6</v>
      </c>
      <c r="F45" s="30">
        <v>4.6</v>
      </c>
    </row>
    <row r="46" spans="1:6" ht="130.5" customHeight="1">
      <c r="A46" s="24" t="s">
        <v>251</v>
      </c>
      <c r="B46" s="23" t="s">
        <v>138</v>
      </c>
      <c r="C46" s="23"/>
      <c r="D46" s="30">
        <f>D47+D48</f>
        <v>832.88</v>
      </c>
      <c r="E46" s="30">
        <f>E47+E48</f>
        <v>832.88</v>
      </c>
      <c r="F46" s="30">
        <f>F47+F48</f>
        <v>832.88</v>
      </c>
    </row>
    <row r="47" spans="1:6" ht="94.5">
      <c r="A47" s="20" t="s">
        <v>95</v>
      </c>
      <c r="B47" s="23" t="s">
        <v>138</v>
      </c>
      <c r="C47" s="23" t="s">
        <v>96</v>
      </c>
      <c r="D47" s="30">
        <v>817.88</v>
      </c>
      <c r="E47" s="30">
        <v>832.88</v>
      </c>
      <c r="F47" s="30">
        <v>832.88</v>
      </c>
    </row>
    <row r="48" spans="1:6" ht="31.5">
      <c r="A48" s="20" t="s">
        <v>99</v>
      </c>
      <c r="B48" s="23" t="s">
        <v>138</v>
      </c>
      <c r="C48" s="23" t="s">
        <v>100</v>
      </c>
      <c r="D48" s="30">
        <v>15</v>
      </c>
      <c r="E48" s="30"/>
      <c r="F48" s="30"/>
    </row>
    <row r="49" spans="1:6" ht="78.75">
      <c r="A49" s="20" t="s">
        <v>119</v>
      </c>
      <c r="B49" s="23" t="s">
        <v>120</v>
      </c>
      <c r="C49" s="23"/>
      <c r="D49" s="30">
        <f>SUM(D50:D51)</f>
        <v>978.7</v>
      </c>
      <c r="E49" s="30">
        <f>SUM(E50:E51)</f>
        <v>978.7</v>
      </c>
      <c r="F49" s="30">
        <f>SUM(F50:F51)</f>
        <v>978.7</v>
      </c>
    </row>
    <row r="50" spans="1:6" ht="94.5">
      <c r="A50" s="20" t="s">
        <v>95</v>
      </c>
      <c r="B50" s="23" t="s">
        <v>120</v>
      </c>
      <c r="C50" s="23" t="s">
        <v>96</v>
      </c>
      <c r="D50" s="30">
        <v>920.2</v>
      </c>
      <c r="E50" s="30">
        <v>920.2</v>
      </c>
      <c r="F50" s="30">
        <v>920.2</v>
      </c>
    </row>
    <row r="51" spans="1:6" ht="31.5">
      <c r="A51" s="20" t="s">
        <v>99</v>
      </c>
      <c r="B51" s="23" t="s">
        <v>120</v>
      </c>
      <c r="C51" s="23" t="s">
        <v>100</v>
      </c>
      <c r="D51" s="30">
        <v>58.5</v>
      </c>
      <c r="E51" s="30">
        <v>58.5</v>
      </c>
      <c r="F51" s="30">
        <v>58.5</v>
      </c>
    </row>
    <row r="52" spans="1:6" ht="141.75">
      <c r="A52" s="43" t="s">
        <v>253</v>
      </c>
      <c r="B52" s="23" t="s">
        <v>121</v>
      </c>
      <c r="C52" s="23"/>
      <c r="D52" s="30">
        <f>D53</f>
        <v>3.456</v>
      </c>
      <c r="E52" s="30">
        <f>E53</f>
        <v>6.912</v>
      </c>
      <c r="F52" s="30">
        <f>F53</f>
        <v>6.912</v>
      </c>
    </row>
    <row r="53" spans="1:6" ht="94.5">
      <c r="A53" s="20" t="s">
        <v>95</v>
      </c>
      <c r="B53" s="23" t="s">
        <v>121</v>
      </c>
      <c r="C53" s="23" t="s">
        <v>96</v>
      </c>
      <c r="D53" s="30">
        <v>3.456</v>
      </c>
      <c r="E53" s="30">
        <v>6.912</v>
      </c>
      <c r="F53" s="30">
        <v>6.912</v>
      </c>
    </row>
    <row r="54" spans="1:6" ht="63">
      <c r="A54" s="20" t="s">
        <v>122</v>
      </c>
      <c r="B54" s="23" t="s">
        <v>123</v>
      </c>
      <c r="C54" s="23"/>
      <c r="D54" s="30">
        <f>D55</f>
        <v>8.2</v>
      </c>
      <c r="E54" s="30">
        <f>E55</f>
        <v>8.2</v>
      </c>
      <c r="F54" s="30">
        <f>F55</f>
        <v>8.2</v>
      </c>
    </row>
    <row r="55" spans="1:6" ht="94.5">
      <c r="A55" s="20" t="s">
        <v>95</v>
      </c>
      <c r="B55" s="23" t="s">
        <v>123</v>
      </c>
      <c r="C55" s="23" t="s">
        <v>96</v>
      </c>
      <c r="D55" s="30">
        <v>8.2</v>
      </c>
      <c r="E55" s="30">
        <v>8.2</v>
      </c>
      <c r="F55" s="30">
        <v>8.2</v>
      </c>
    </row>
    <row r="56" spans="1:6" ht="165" customHeight="1">
      <c r="A56" s="24" t="s">
        <v>227</v>
      </c>
      <c r="B56" s="23" t="s">
        <v>218</v>
      </c>
      <c r="C56" s="23"/>
      <c r="D56" s="30">
        <f>D57+D58</f>
        <v>441.9</v>
      </c>
      <c r="E56" s="30">
        <f>E57+E58</f>
        <v>458.3</v>
      </c>
      <c r="F56" s="30">
        <f>F57+F58</f>
        <v>476.59999999999997</v>
      </c>
    </row>
    <row r="57" spans="1:6" ht="31.5">
      <c r="A57" s="20" t="s">
        <v>99</v>
      </c>
      <c r="B57" s="23" t="s">
        <v>218</v>
      </c>
      <c r="C57" s="23" t="s">
        <v>100</v>
      </c>
      <c r="D57" s="30">
        <v>2.2</v>
      </c>
      <c r="E57" s="30">
        <v>2.2</v>
      </c>
      <c r="F57" s="30">
        <v>2.2</v>
      </c>
    </row>
    <row r="58" spans="1:6" ht="31.5">
      <c r="A58" s="20" t="s">
        <v>167</v>
      </c>
      <c r="B58" s="23" t="s">
        <v>218</v>
      </c>
      <c r="C58" s="23" t="s">
        <v>168</v>
      </c>
      <c r="D58" s="30">
        <v>439.7</v>
      </c>
      <c r="E58" s="30">
        <v>456.1</v>
      </c>
      <c r="F58" s="30">
        <v>474.4</v>
      </c>
    </row>
    <row r="59" spans="1:6" ht="126">
      <c r="A59" s="32" t="s">
        <v>295</v>
      </c>
      <c r="B59" s="23" t="s">
        <v>219</v>
      </c>
      <c r="C59" s="23"/>
      <c r="D59" s="30">
        <f>SUM(D60:D61)</f>
        <v>22529.699999999997</v>
      </c>
      <c r="E59" s="30">
        <f>SUM(E60:E61)</f>
        <v>23363.399999999998</v>
      </c>
      <c r="F59" s="30">
        <f>SUM(F60:F61)</f>
        <v>24297.899999999998</v>
      </c>
    </row>
    <row r="60" spans="1:6" ht="47.25">
      <c r="A60" s="44" t="s">
        <v>293</v>
      </c>
      <c r="B60" s="23" t="s">
        <v>219</v>
      </c>
      <c r="C60" s="23" t="s">
        <v>100</v>
      </c>
      <c r="D60" s="30">
        <v>112.1</v>
      </c>
      <c r="E60" s="30">
        <v>112.1</v>
      </c>
      <c r="F60" s="30">
        <v>112.1</v>
      </c>
    </row>
    <row r="61" spans="1:6" ht="31.5">
      <c r="A61" s="21" t="s">
        <v>167</v>
      </c>
      <c r="B61" s="23" t="s">
        <v>219</v>
      </c>
      <c r="C61" s="23" t="s">
        <v>168</v>
      </c>
      <c r="D61" s="30">
        <v>22417.6</v>
      </c>
      <c r="E61" s="30">
        <v>23251.3</v>
      </c>
      <c r="F61" s="30">
        <v>24185.8</v>
      </c>
    </row>
    <row r="62" spans="1:6" ht="78" customHeight="1">
      <c r="A62" s="32" t="s">
        <v>297</v>
      </c>
      <c r="B62" s="23" t="s">
        <v>221</v>
      </c>
      <c r="C62" s="23"/>
      <c r="D62" s="30">
        <f>SUM(D63:D64)</f>
        <v>1020.4</v>
      </c>
      <c r="E62" s="30">
        <f>SUM(E63:E64)</f>
        <v>1070.7</v>
      </c>
      <c r="F62" s="30">
        <f>SUM(F63:F64)</f>
        <v>1111.5</v>
      </c>
    </row>
    <row r="63" spans="1:6" ht="15.75">
      <c r="A63" s="44" t="s">
        <v>298</v>
      </c>
      <c r="B63" s="23" t="s">
        <v>221</v>
      </c>
      <c r="C63" s="23" t="s">
        <v>96</v>
      </c>
      <c r="D63" s="30">
        <v>888.4</v>
      </c>
      <c r="E63" s="30">
        <v>888.4</v>
      </c>
      <c r="F63" s="30">
        <v>888.4</v>
      </c>
    </row>
    <row r="64" spans="1:6" ht="47.25">
      <c r="A64" s="44" t="s">
        <v>293</v>
      </c>
      <c r="B64" s="23" t="s">
        <v>221</v>
      </c>
      <c r="C64" s="23" t="s">
        <v>100</v>
      </c>
      <c r="D64" s="30">
        <v>132</v>
      </c>
      <c r="E64" s="30">
        <v>182.3</v>
      </c>
      <c r="F64" s="30">
        <v>223.1</v>
      </c>
    </row>
    <row r="65" spans="1:6" ht="66.75" customHeight="1">
      <c r="A65" s="44" t="s">
        <v>260</v>
      </c>
      <c r="B65" s="23" t="s">
        <v>151</v>
      </c>
      <c r="C65" s="23"/>
      <c r="D65" s="30">
        <f>D66</f>
        <v>49</v>
      </c>
      <c r="E65" s="30">
        <f>E66</f>
        <v>49</v>
      </c>
      <c r="F65" s="30">
        <f>F66</f>
        <v>49</v>
      </c>
    </row>
    <row r="66" spans="1:6" ht="31.5">
      <c r="A66" s="20" t="s">
        <v>99</v>
      </c>
      <c r="B66" s="23" t="s">
        <v>151</v>
      </c>
      <c r="C66" s="23" t="s">
        <v>100</v>
      </c>
      <c r="D66" s="30">
        <v>49</v>
      </c>
      <c r="E66" s="30">
        <v>49</v>
      </c>
      <c r="F66" s="30">
        <v>49</v>
      </c>
    </row>
    <row r="67" spans="1:6" ht="63">
      <c r="A67" s="44" t="s">
        <v>163</v>
      </c>
      <c r="B67" s="23" t="s">
        <v>164</v>
      </c>
      <c r="C67" s="23"/>
      <c r="D67" s="30">
        <f>D68</f>
        <v>9</v>
      </c>
      <c r="E67" s="30">
        <f>E68</f>
        <v>9</v>
      </c>
      <c r="F67" s="30">
        <f>F68</f>
        <v>9</v>
      </c>
    </row>
    <row r="68" spans="1:6" ht="94.5">
      <c r="A68" s="20" t="s">
        <v>95</v>
      </c>
      <c r="B68" s="23" t="s">
        <v>164</v>
      </c>
      <c r="C68" s="23" t="s">
        <v>96</v>
      </c>
      <c r="D68" s="30">
        <v>9</v>
      </c>
      <c r="E68" s="30">
        <v>9</v>
      </c>
      <c r="F68" s="30">
        <v>9</v>
      </c>
    </row>
    <row r="69" spans="1:6" ht="158.25" customHeight="1">
      <c r="A69" s="43" t="s">
        <v>254</v>
      </c>
      <c r="B69" s="23" t="s">
        <v>124</v>
      </c>
      <c r="C69" s="23"/>
      <c r="D69" s="30">
        <f>D70</f>
        <v>283.3</v>
      </c>
      <c r="E69" s="30">
        <f>E70</f>
        <v>293.7</v>
      </c>
      <c r="F69" s="30">
        <f>F70</f>
        <v>305.5</v>
      </c>
    </row>
    <row r="70" spans="1:6" ht="94.5">
      <c r="A70" s="20" t="s">
        <v>95</v>
      </c>
      <c r="B70" s="23" t="s">
        <v>124</v>
      </c>
      <c r="C70" s="23" t="s">
        <v>96</v>
      </c>
      <c r="D70" s="30">
        <v>283.3</v>
      </c>
      <c r="E70" s="30">
        <v>293.7</v>
      </c>
      <c r="F70" s="30">
        <v>305.5</v>
      </c>
    </row>
    <row r="71" spans="1:6" ht="131.25" customHeight="1">
      <c r="A71" s="45" t="s">
        <v>266</v>
      </c>
      <c r="B71" s="23" t="s">
        <v>220</v>
      </c>
      <c r="C71" s="23"/>
      <c r="D71" s="30">
        <f>D72</f>
        <v>31.8</v>
      </c>
      <c r="E71" s="30">
        <f>E72</f>
        <v>1.1</v>
      </c>
      <c r="F71" s="30">
        <f>F72</f>
        <v>1.2</v>
      </c>
    </row>
    <row r="72" spans="1:6" ht="31.5">
      <c r="A72" s="20" t="s">
        <v>167</v>
      </c>
      <c r="B72" s="23" t="s">
        <v>220</v>
      </c>
      <c r="C72" s="23" t="s">
        <v>168</v>
      </c>
      <c r="D72" s="30">
        <v>31.8</v>
      </c>
      <c r="E72" s="30">
        <v>1.1</v>
      </c>
      <c r="F72" s="30">
        <v>1.2</v>
      </c>
    </row>
    <row r="73" spans="1:6" ht="63">
      <c r="A73" s="44" t="s">
        <v>103</v>
      </c>
      <c r="B73" s="23" t="s">
        <v>104</v>
      </c>
      <c r="C73" s="23"/>
      <c r="D73" s="30">
        <f>D74</f>
        <v>12281</v>
      </c>
      <c r="E73" s="30">
        <f>E74</f>
        <v>0</v>
      </c>
      <c r="F73" s="30">
        <f>F74</f>
        <v>0</v>
      </c>
    </row>
    <row r="74" spans="1:6" ht="94.5">
      <c r="A74" s="20" t="s">
        <v>95</v>
      </c>
      <c r="B74" s="23" t="s">
        <v>104</v>
      </c>
      <c r="C74" s="23" t="s">
        <v>96</v>
      </c>
      <c r="D74" s="30">
        <v>12281</v>
      </c>
      <c r="E74" s="30"/>
      <c r="F74" s="30"/>
    </row>
    <row r="75" spans="1:6" ht="72.75" customHeight="1">
      <c r="A75" s="32" t="s">
        <v>299</v>
      </c>
      <c r="B75" s="23" t="s">
        <v>235</v>
      </c>
      <c r="C75" s="23"/>
      <c r="D75" s="30">
        <f>D76</f>
        <v>600</v>
      </c>
      <c r="E75" s="30">
        <f>E76</f>
        <v>0</v>
      </c>
      <c r="F75" s="30">
        <f>F76</f>
        <v>0</v>
      </c>
    </row>
    <row r="76" spans="1:6" ht="39.75" customHeight="1">
      <c r="A76" s="44" t="s">
        <v>99</v>
      </c>
      <c r="B76" s="23" t="s">
        <v>235</v>
      </c>
      <c r="C76" s="23" t="s">
        <v>100</v>
      </c>
      <c r="D76" s="30">
        <v>600</v>
      </c>
      <c r="E76" s="30"/>
      <c r="F76" s="30"/>
    </row>
    <row r="77" spans="1:6" ht="15.75">
      <c r="A77" s="20" t="s">
        <v>125</v>
      </c>
      <c r="B77" s="23" t="s">
        <v>126</v>
      </c>
      <c r="C77" s="23"/>
      <c r="D77" s="30">
        <f>D78</f>
        <v>100</v>
      </c>
      <c r="E77" s="30">
        <f>E78</f>
        <v>0</v>
      </c>
      <c r="F77" s="30">
        <f>F78</f>
        <v>0</v>
      </c>
    </row>
    <row r="78" spans="1:6" ht="31.5">
      <c r="A78" s="20" t="s">
        <v>99</v>
      </c>
      <c r="B78" s="23" t="s">
        <v>126</v>
      </c>
      <c r="C78" s="23" t="s">
        <v>100</v>
      </c>
      <c r="D78" s="30">
        <v>100</v>
      </c>
      <c r="E78" s="30"/>
      <c r="F78" s="30"/>
    </row>
    <row r="79" spans="1:6" ht="77.25" customHeight="1">
      <c r="A79" s="44" t="s">
        <v>261</v>
      </c>
      <c r="B79" s="23" t="s">
        <v>152</v>
      </c>
      <c r="C79" s="23"/>
      <c r="D79" s="30">
        <f>D80</f>
        <v>0</v>
      </c>
      <c r="E79" s="30">
        <f>E80</f>
        <v>100</v>
      </c>
      <c r="F79" s="30">
        <f>F80</f>
        <v>100</v>
      </c>
    </row>
    <row r="80" spans="1:6" ht="15.75">
      <c r="A80" s="20" t="s">
        <v>109</v>
      </c>
      <c r="B80" s="23" t="s">
        <v>152</v>
      </c>
      <c r="C80" s="23" t="s">
        <v>82</v>
      </c>
      <c r="D80" s="30"/>
      <c r="E80" s="30">
        <v>100</v>
      </c>
      <c r="F80" s="30">
        <v>100</v>
      </c>
    </row>
    <row r="81" spans="1:6" ht="90" customHeight="1">
      <c r="A81" s="44" t="s">
        <v>234</v>
      </c>
      <c r="B81" s="23" t="s">
        <v>162</v>
      </c>
      <c r="C81" s="23"/>
      <c r="D81" s="30">
        <f>D82</f>
        <v>89.535</v>
      </c>
      <c r="E81" s="30">
        <f>E82</f>
        <v>686.434</v>
      </c>
      <c r="F81" s="30">
        <f>F82</f>
        <v>3979.563</v>
      </c>
    </row>
    <row r="82" spans="1:6" ht="31.5">
      <c r="A82" s="20" t="s">
        <v>99</v>
      </c>
      <c r="B82" s="23" t="s">
        <v>162</v>
      </c>
      <c r="C82" s="23" t="s">
        <v>100</v>
      </c>
      <c r="D82" s="30">
        <v>89.535</v>
      </c>
      <c r="E82" s="30">
        <v>686.434</v>
      </c>
      <c r="F82" s="30">
        <v>3979.563</v>
      </c>
    </row>
    <row r="83" spans="1:6" ht="78.75">
      <c r="A83" s="44" t="s">
        <v>264</v>
      </c>
      <c r="B83" s="23" t="s">
        <v>228</v>
      </c>
      <c r="C83" s="23"/>
      <c r="D83" s="30">
        <f>D84</f>
        <v>45.454</v>
      </c>
      <c r="E83" s="30">
        <f>E84</f>
        <v>227.272</v>
      </c>
      <c r="F83" s="30">
        <f>F84</f>
        <v>1136.363</v>
      </c>
    </row>
    <row r="84" spans="1:6" ht="31.5">
      <c r="A84" s="20" t="s">
        <v>99</v>
      </c>
      <c r="B84" s="23" t="s">
        <v>228</v>
      </c>
      <c r="C84" s="23" t="s">
        <v>100</v>
      </c>
      <c r="D84" s="30">
        <v>45.454</v>
      </c>
      <c r="E84" s="30">
        <v>227.272</v>
      </c>
      <c r="F84" s="30">
        <v>1136.363</v>
      </c>
    </row>
    <row r="85" spans="1:6" ht="71.25" customHeight="1">
      <c r="A85" s="20" t="s">
        <v>165</v>
      </c>
      <c r="B85" s="23" t="s">
        <v>166</v>
      </c>
      <c r="C85" s="23"/>
      <c r="D85" s="30">
        <f aca="true" t="shared" si="0" ref="D85:F86">D86</f>
        <v>172.48</v>
      </c>
      <c r="E85" s="30">
        <f t="shared" si="0"/>
        <v>893.76</v>
      </c>
      <c r="F85" s="30">
        <f t="shared" si="0"/>
        <v>3433.92</v>
      </c>
    </row>
    <row r="86" spans="1:6" ht="78.75">
      <c r="A86" s="20" t="s">
        <v>229</v>
      </c>
      <c r="B86" s="23" t="s">
        <v>230</v>
      </c>
      <c r="C86" s="23"/>
      <c r="D86" s="30">
        <f t="shared" si="0"/>
        <v>172.48</v>
      </c>
      <c r="E86" s="30">
        <f t="shared" si="0"/>
        <v>893.76</v>
      </c>
      <c r="F86" s="30">
        <f t="shared" si="0"/>
        <v>3433.92</v>
      </c>
    </row>
    <row r="87" spans="1:6" ht="40.5" customHeight="1">
      <c r="A87" s="20" t="s">
        <v>99</v>
      </c>
      <c r="B87" s="23" t="s">
        <v>230</v>
      </c>
      <c r="C87" s="23" t="s">
        <v>100</v>
      </c>
      <c r="D87" s="30">
        <v>172.48</v>
      </c>
      <c r="E87" s="30">
        <v>893.76</v>
      </c>
      <c r="F87" s="30">
        <v>3433.92</v>
      </c>
    </row>
    <row r="88" spans="1:6" ht="126.75" customHeight="1">
      <c r="A88" s="24" t="s">
        <v>243</v>
      </c>
      <c r="B88" s="48" t="s">
        <v>245</v>
      </c>
      <c r="C88" s="23"/>
      <c r="D88" s="30">
        <f>D89+D91</f>
        <v>375</v>
      </c>
      <c r="E88" s="30">
        <f>E89+E91</f>
        <v>0</v>
      </c>
      <c r="F88" s="30">
        <f>F89+F91</f>
        <v>0</v>
      </c>
    </row>
    <row r="89" spans="1:6" ht="40.5" customHeight="1">
      <c r="A89" s="20" t="s">
        <v>244</v>
      </c>
      <c r="B89" s="48" t="s">
        <v>246</v>
      </c>
      <c r="C89" s="23"/>
      <c r="D89" s="30">
        <f>D90</f>
        <v>200</v>
      </c>
      <c r="E89" s="30">
        <f>E90</f>
        <v>0</v>
      </c>
      <c r="F89" s="30">
        <f>F90</f>
        <v>0</v>
      </c>
    </row>
    <row r="90" spans="1:6" ht="40.5" customHeight="1">
      <c r="A90" s="20" t="s">
        <v>99</v>
      </c>
      <c r="B90" s="48" t="s">
        <v>246</v>
      </c>
      <c r="C90" s="23" t="s">
        <v>100</v>
      </c>
      <c r="D90" s="30">
        <v>200</v>
      </c>
      <c r="E90" s="30"/>
      <c r="F90" s="30"/>
    </row>
    <row r="91" spans="1:6" ht="33" customHeight="1">
      <c r="A91" s="20" t="s">
        <v>256</v>
      </c>
      <c r="B91" s="48" t="s">
        <v>255</v>
      </c>
      <c r="C91" s="23"/>
      <c r="D91" s="30">
        <f>D92</f>
        <v>175</v>
      </c>
      <c r="E91" s="30">
        <f>E92</f>
        <v>0</v>
      </c>
      <c r="F91" s="30">
        <f>F92</f>
        <v>0</v>
      </c>
    </row>
    <row r="92" spans="1:6" ht="40.5" customHeight="1">
      <c r="A92" s="20" t="s">
        <v>127</v>
      </c>
      <c r="B92" s="48" t="s">
        <v>255</v>
      </c>
      <c r="C92" s="23" t="s">
        <v>128</v>
      </c>
      <c r="D92" s="30">
        <v>175</v>
      </c>
      <c r="E92" s="30"/>
      <c r="F92" s="30"/>
    </row>
    <row r="93" spans="1:6" ht="89.25" customHeight="1">
      <c r="A93" s="20" t="s">
        <v>129</v>
      </c>
      <c r="B93" s="23" t="s">
        <v>130</v>
      </c>
      <c r="C93" s="23"/>
      <c r="D93" s="30">
        <f aca="true" t="shared" si="1" ref="D93:F94">D94</f>
        <v>80</v>
      </c>
      <c r="E93" s="30">
        <f t="shared" si="1"/>
        <v>0</v>
      </c>
      <c r="F93" s="30">
        <f t="shared" si="1"/>
        <v>0</v>
      </c>
    </row>
    <row r="94" spans="1:6" ht="34.5" customHeight="1">
      <c r="A94" s="20" t="s">
        <v>131</v>
      </c>
      <c r="B94" s="23" t="s">
        <v>132</v>
      </c>
      <c r="C94" s="23"/>
      <c r="D94" s="30">
        <f t="shared" si="1"/>
        <v>80</v>
      </c>
      <c r="E94" s="30">
        <f t="shared" si="1"/>
        <v>0</v>
      </c>
      <c r="F94" s="30">
        <f t="shared" si="1"/>
        <v>0</v>
      </c>
    </row>
    <row r="95" spans="1:6" ht="31.5">
      <c r="A95" s="20" t="s">
        <v>99</v>
      </c>
      <c r="B95" s="23" t="s">
        <v>132</v>
      </c>
      <c r="C95" s="23" t="s">
        <v>100</v>
      </c>
      <c r="D95" s="30">
        <v>80</v>
      </c>
      <c r="E95" s="30"/>
      <c r="F95" s="30"/>
    </row>
    <row r="96" spans="1:6" ht="54.75" customHeight="1">
      <c r="A96" s="20" t="s">
        <v>83</v>
      </c>
      <c r="B96" s="23" t="s">
        <v>63</v>
      </c>
      <c r="C96" s="23"/>
      <c r="D96" s="30">
        <f aca="true" t="shared" si="2" ref="D96:F97">D97</f>
        <v>40</v>
      </c>
      <c r="E96" s="30">
        <f t="shared" si="2"/>
        <v>40</v>
      </c>
      <c r="F96" s="30">
        <f t="shared" si="2"/>
        <v>40</v>
      </c>
    </row>
    <row r="97" spans="1:6" ht="31.5">
      <c r="A97" s="20" t="s">
        <v>54</v>
      </c>
      <c r="B97" s="23" t="s">
        <v>64</v>
      </c>
      <c r="C97" s="23"/>
      <c r="D97" s="30">
        <f t="shared" si="2"/>
        <v>40</v>
      </c>
      <c r="E97" s="30">
        <f t="shared" si="2"/>
        <v>40</v>
      </c>
      <c r="F97" s="30">
        <f t="shared" si="2"/>
        <v>40</v>
      </c>
    </row>
    <row r="98" spans="1:6" ht="47.25">
      <c r="A98" s="20" t="s">
        <v>127</v>
      </c>
      <c r="B98" s="23" t="s">
        <v>64</v>
      </c>
      <c r="C98" s="23" t="s">
        <v>128</v>
      </c>
      <c r="D98" s="30">
        <v>40</v>
      </c>
      <c r="E98" s="30">
        <v>40</v>
      </c>
      <c r="F98" s="30">
        <v>40</v>
      </c>
    </row>
    <row r="99" spans="1:6" ht="47.25">
      <c r="A99" s="20" t="s">
        <v>195</v>
      </c>
      <c r="B99" s="23" t="s">
        <v>196</v>
      </c>
      <c r="C99" s="23"/>
      <c r="D99" s="30">
        <f aca="true" t="shared" si="3" ref="D99:F100">D100</f>
        <v>410.87015</v>
      </c>
      <c r="E99" s="30">
        <f t="shared" si="3"/>
        <v>367.3229</v>
      </c>
      <c r="F99" s="30">
        <f t="shared" si="3"/>
        <v>368.04234</v>
      </c>
    </row>
    <row r="100" spans="1:6" ht="63">
      <c r="A100" s="50" t="s">
        <v>289</v>
      </c>
      <c r="B100" s="23" t="s">
        <v>197</v>
      </c>
      <c r="C100" s="23"/>
      <c r="D100" s="30">
        <f t="shared" si="3"/>
        <v>410.87015</v>
      </c>
      <c r="E100" s="30">
        <f t="shared" si="3"/>
        <v>367.3229</v>
      </c>
      <c r="F100" s="30">
        <f t="shared" si="3"/>
        <v>368.04234</v>
      </c>
    </row>
    <row r="101" spans="1:6" ht="31.5">
      <c r="A101" s="20" t="s">
        <v>167</v>
      </c>
      <c r="B101" s="23" t="s">
        <v>197</v>
      </c>
      <c r="C101" s="23" t="s">
        <v>168</v>
      </c>
      <c r="D101" s="30">
        <v>410.87015</v>
      </c>
      <c r="E101" s="30">
        <v>367.3229</v>
      </c>
      <c r="F101" s="30">
        <v>368.04234</v>
      </c>
    </row>
    <row r="102" spans="1:6" ht="63">
      <c r="A102" s="20" t="s">
        <v>105</v>
      </c>
      <c r="B102" s="23" t="s">
        <v>106</v>
      </c>
      <c r="C102" s="23"/>
      <c r="D102" s="30">
        <f>D103+D107+D109+D111+D113</f>
        <v>20095.999999999996</v>
      </c>
      <c r="E102" s="30">
        <f>E103+E107+E109+E111+E113</f>
        <v>17581.501</v>
      </c>
      <c r="F102" s="30">
        <f>F103+F107+F109+F111+F113</f>
        <v>21439.999999999996</v>
      </c>
    </row>
    <row r="103" spans="1:6" ht="47.25">
      <c r="A103" s="20" t="s">
        <v>111</v>
      </c>
      <c r="B103" s="23" t="s">
        <v>112</v>
      </c>
      <c r="C103" s="23"/>
      <c r="D103" s="30">
        <f>D104+D105+D106</f>
        <v>6996</v>
      </c>
      <c r="E103" s="30">
        <f>E104+E105+E106</f>
        <v>3696.001</v>
      </c>
      <c r="F103" s="30">
        <f>F104+F105+F106</f>
        <v>6696</v>
      </c>
    </row>
    <row r="104" spans="1:6" ht="87" customHeight="1">
      <c r="A104" s="20" t="s">
        <v>95</v>
      </c>
      <c r="B104" s="23" t="s">
        <v>112</v>
      </c>
      <c r="C104" s="23" t="s">
        <v>96</v>
      </c>
      <c r="D104" s="30">
        <v>6358</v>
      </c>
      <c r="E104" s="30">
        <v>3358</v>
      </c>
      <c r="F104" s="30">
        <v>6358</v>
      </c>
    </row>
    <row r="105" spans="1:6" ht="31.5">
      <c r="A105" s="20" t="s">
        <v>99</v>
      </c>
      <c r="B105" s="23" t="s">
        <v>112</v>
      </c>
      <c r="C105" s="23" t="s">
        <v>100</v>
      </c>
      <c r="D105" s="30">
        <v>338</v>
      </c>
      <c r="E105" s="30">
        <v>338.001</v>
      </c>
      <c r="F105" s="30">
        <v>338</v>
      </c>
    </row>
    <row r="106" spans="1:6" ht="15.75">
      <c r="A106" s="20" t="s">
        <v>101</v>
      </c>
      <c r="B106" s="23" t="s">
        <v>112</v>
      </c>
      <c r="C106" s="23" t="s">
        <v>102</v>
      </c>
      <c r="D106" s="30">
        <v>300</v>
      </c>
      <c r="E106" s="30"/>
      <c r="F106" s="30"/>
    </row>
    <row r="107" spans="1:6" ht="66" customHeight="1">
      <c r="A107" s="20" t="s">
        <v>225</v>
      </c>
      <c r="B107" s="23" t="s">
        <v>226</v>
      </c>
      <c r="C107" s="23"/>
      <c r="D107" s="30">
        <f>D108</f>
        <v>12896.755</v>
      </c>
      <c r="E107" s="30">
        <f>E108</f>
        <v>13682.255</v>
      </c>
      <c r="F107" s="30">
        <f>F108</f>
        <v>14540.755</v>
      </c>
    </row>
    <row r="108" spans="1:6" ht="15.75">
      <c r="A108" s="20" t="s">
        <v>109</v>
      </c>
      <c r="B108" s="23" t="s">
        <v>226</v>
      </c>
      <c r="C108" s="23" t="s">
        <v>82</v>
      </c>
      <c r="D108" s="30">
        <v>12896.755</v>
      </c>
      <c r="E108" s="30">
        <v>13682.255</v>
      </c>
      <c r="F108" s="30">
        <v>14540.755</v>
      </c>
    </row>
    <row r="109" spans="1:6" ht="47.25">
      <c r="A109" s="20" t="s">
        <v>107</v>
      </c>
      <c r="B109" s="23" t="s">
        <v>108</v>
      </c>
      <c r="C109" s="23"/>
      <c r="D109" s="30">
        <f>D110</f>
        <v>100</v>
      </c>
      <c r="E109" s="30">
        <f>E110</f>
        <v>100</v>
      </c>
      <c r="F109" s="30">
        <f>F110</f>
        <v>100</v>
      </c>
    </row>
    <row r="110" spans="1:6" ht="15.75">
      <c r="A110" s="20" t="s">
        <v>109</v>
      </c>
      <c r="B110" s="23" t="s">
        <v>108</v>
      </c>
      <c r="C110" s="23" t="s">
        <v>82</v>
      </c>
      <c r="D110" s="30">
        <v>100</v>
      </c>
      <c r="E110" s="30">
        <v>100</v>
      </c>
      <c r="F110" s="30">
        <v>100</v>
      </c>
    </row>
    <row r="111" spans="1:6" s="14" customFormat="1" ht="52.5" customHeight="1">
      <c r="A111" s="44" t="s">
        <v>113</v>
      </c>
      <c r="B111" s="23" t="s">
        <v>114</v>
      </c>
      <c r="C111" s="23"/>
      <c r="D111" s="30">
        <f>D112</f>
        <v>100</v>
      </c>
      <c r="E111" s="30">
        <f>E112</f>
        <v>100</v>
      </c>
      <c r="F111" s="30">
        <f>F112</f>
        <v>100</v>
      </c>
    </row>
    <row r="112" spans="1:6" s="14" customFormat="1" ht="15.75">
      <c r="A112" s="20" t="s">
        <v>101</v>
      </c>
      <c r="B112" s="23" t="s">
        <v>114</v>
      </c>
      <c r="C112" s="23" t="s">
        <v>102</v>
      </c>
      <c r="D112" s="30">
        <v>100</v>
      </c>
      <c r="E112" s="30">
        <v>100</v>
      </c>
      <c r="F112" s="30">
        <v>100</v>
      </c>
    </row>
    <row r="113" spans="1:6" s="15" customFormat="1" ht="63">
      <c r="A113" s="46" t="s">
        <v>225</v>
      </c>
      <c r="B113" s="23" t="s">
        <v>133</v>
      </c>
      <c r="C113" s="23"/>
      <c r="D113" s="30">
        <f>D114+D115</f>
        <v>3.245</v>
      </c>
      <c r="E113" s="30">
        <f>E114+E115</f>
        <v>3.245</v>
      </c>
      <c r="F113" s="30">
        <f>F114+F115</f>
        <v>3.245</v>
      </c>
    </row>
    <row r="114" spans="1:6" s="15" customFormat="1" ht="94.5">
      <c r="A114" s="20" t="s">
        <v>95</v>
      </c>
      <c r="B114" s="23" t="s">
        <v>133</v>
      </c>
      <c r="C114" s="23" t="s">
        <v>96</v>
      </c>
      <c r="D114" s="30">
        <v>2.95</v>
      </c>
      <c r="E114" s="30">
        <v>2.95</v>
      </c>
      <c r="F114" s="30">
        <v>2.95</v>
      </c>
    </row>
    <row r="115" spans="1:6" s="15" customFormat="1" ht="31.5">
      <c r="A115" s="20" t="s">
        <v>99</v>
      </c>
      <c r="B115" s="23" t="s">
        <v>133</v>
      </c>
      <c r="C115" s="23" t="s">
        <v>100</v>
      </c>
      <c r="D115" s="30">
        <v>0.295</v>
      </c>
      <c r="E115" s="30">
        <v>0.295</v>
      </c>
      <c r="F115" s="30">
        <v>0.295</v>
      </c>
    </row>
    <row r="116" spans="1:6" s="15" customFormat="1" ht="78.75">
      <c r="A116" s="20" t="s">
        <v>143</v>
      </c>
      <c r="B116" s="23" t="s">
        <v>144</v>
      </c>
      <c r="C116" s="23"/>
      <c r="D116" s="30">
        <f>D117+D119+D121</f>
        <v>50</v>
      </c>
      <c r="E116" s="30">
        <f>E117+E119+E121</f>
        <v>40</v>
      </c>
      <c r="F116" s="30">
        <f>F117+F119+F121</f>
        <v>40</v>
      </c>
    </row>
    <row r="117" spans="1:6" s="15" customFormat="1" ht="63">
      <c r="A117" s="20" t="s">
        <v>145</v>
      </c>
      <c r="B117" s="23" t="s">
        <v>146</v>
      </c>
      <c r="C117" s="23"/>
      <c r="D117" s="30">
        <f>D118</f>
        <v>10</v>
      </c>
      <c r="E117" s="30">
        <f>E118</f>
        <v>0</v>
      </c>
      <c r="F117" s="30">
        <f>F118</f>
        <v>0</v>
      </c>
    </row>
    <row r="118" spans="1:6" s="15" customFormat="1" ht="31.5">
      <c r="A118" s="20" t="s">
        <v>99</v>
      </c>
      <c r="B118" s="23" t="s">
        <v>146</v>
      </c>
      <c r="C118" s="23" t="s">
        <v>100</v>
      </c>
      <c r="D118" s="30">
        <v>10</v>
      </c>
      <c r="E118" s="30"/>
      <c r="F118" s="30"/>
    </row>
    <row r="119" spans="1:6" s="15" customFormat="1" ht="52.5" customHeight="1">
      <c r="A119" s="20" t="s">
        <v>147</v>
      </c>
      <c r="B119" s="23" t="s">
        <v>148</v>
      </c>
      <c r="C119" s="23"/>
      <c r="D119" s="30">
        <f>D120</f>
        <v>20</v>
      </c>
      <c r="E119" s="30">
        <f>E120</f>
        <v>20</v>
      </c>
      <c r="F119" s="30">
        <f>F120</f>
        <v>20</v>
      </c>
    </row>
    <row r="120" spans="1:6" s="15" customFormat="1" ht="31.5">
      <c r="A120" s="20" t="s">
        <v>99</v>
      </c>
      <c r="B120" s="23" t="s">
        <v>148</v>
      </c>
      <c r="C120" s="23" t="s">
        <v>100</v>
      </c>
      <c r="D120" s="30">
        <v>20</v>
      </c>
      <c r="E120" s="30">
        <v>20</v>
      </c>
      <c r="F120" s="30">
        <v>20</v>
      </c>
    </row>
    <row r="121" spans="1:6" s="15" customFormat="1" ht="31.5">
      <c r="A121" s="20" t="s">
        <v>149</v>
      </c>
      <c r="B121" s="23" t="s">
        <v>150</v>
      </c>
      <c r="C121" s="23"/>
      <c r="D121" s="30">
        <f>D122</f>
        <v>20</v>
      </c>
      <c r="E121" s="30">
        <f>E122</f>
        <v>20</v>
      </c>
      <c r="F121" s="30">
        <f>F122</f>
        <v>20</v>
      </c>
    </row>
    <row r="122" spans="1:6" s="15" customFormat="1" ht="31.5">
      <c r="A122" s="20" t="s">
        <v>99</v>
      </c>
      <c r="B122" s="23" t="s">
        <v>150</v>
      </c>
      <c r="C122" s="23" t="s">
        <v>100</v>
      </c>
      <c r="D122" s="30">
        <v>20</v>
      </c>
      <c r="E122" s="30">
        <v>20</v>
      </c>
      <c r="F122" s="30">
        <v>20</v>
      </c>
    </row>
    <row r="123" spans="1:6" s="15" customFormat="1" ht="94.5">
      <c r="A123" s="20" t="s">
        <v>258</v>
      </c>
      <c r="B123" s="23" t="s">
        <v>300</v>
      </c>
      <c r="C123" s="23"/>
      <c r="D123" s="30">
        <f>D126+D124</f>
        <v>125</v>
      </c>
      <c r="E123" s="30">
        <f>E126+E124</f>
        <v>35</v>
      </c>
      <c r="F123" s="30">
        <f>F126+F124</f>
        <v>35</v>
      </c>
    </row>
    <row r="124" spans="1:6" s="15" customFormat="1" ht="47.25">
      <c r="A124" s="20" t="s">
        <v>147</v>
      </c>
      <c r="B124" s="23" t="s">
        <v>148</v>
      </c>
      <c r="C124" s="23"/>
      <c r="D124" s="30">
        <f>D125</f>
        <v>90</v>
      </c>
      <c r="E124" s="30">
        <f>E125</f>
        <v>0</v>
      </c>
      <c r="F124" s="30">
        <f>F125</f>
        <v>0</v>
      </c>
    </row>
    <row r="125" spans="1:6" s="15" customFormat="1" ht="31.5">
      <c r="A125" s="21" t="s">
        <v>99</v>
      </c>
      <c r="B125" s="22" t="s">
        <v>148</v>
      </c>
      <c r="C125" s="22" t="s">
        <v>100</v>
      </c>
      <c r="D125" s="30">
        <v>90</v>
      </c>
      <c r="E125" s="30"/>
      <c r="F125" s="30"/>
    </row>
    <row r="126" spans="1:6" s="15" customFormat="1" ht="15.75">
      <c r="A126" s="20" t="s">
        <v>259</v>
      </c>
      <c r="B126" s="23" t="s">
        <v>257</v>
      </c>
      <c r="C126" s="23"/>
      <c r="D126" s="30">
        <f>D127</f>
        <v>35</v>
      </c>
      <c r="E126" s="30">
        <f>E127</f>
        <v>35</v>
      </c>
      <c r="F126" s="30">
        <f>F127</f>
        <v>35</v>
      </c>
    </row>
    <row r="127" spans="1:6" s="15" customFormat="1" ht="31.5">
      <c r="A127" s="33" t="s">
        <v>99</v>
      </c>
      <c r="B127" s="23" t="s">
        <v>257</v>
      </c>
      <c r="C127" s="23" t="s">
        <v>100</v>
      </c>
      <c r="D127" s="30">
        <v>35</v>
      </c>
      <c r="E127" s="30">
        <v>35</v>
      </c>
      <c r="F127" s="30">
        <v>35</v>
      </c>
    </row>
    <row r="128" spans="1:6" s="15" customFormat="1" ht="51" customHeight="1">
      <c r="A128" s="20" t="s">
        <v>233</v>
      </c>
      <c r="B128" s="23" t="s">
        <v>222</v>
      </c>
      <c r="C128" s="23"/>
      <c r="D128" s="30">
        <f aca="true" t="shared" si="4" ref="D128:F129">D129</f>
        <v>100</v>
      </c>
      <c r="E128" s="30">
        <f>E129</f>
        <v>100</v>
      </c>
      <c r="F128" s="30">
        <f>F129</f>
        <v>100</v>
      </c>
    </row>
    <row r="129" spans="1:6" s="15" customFormat="1" ht="31.5">
      <c r="A129" s="20" t="s">
        <v>223</v>
      </c>
      <c r="B129" s="23" t="s">
        <v>224</v>
      </c>
      <c r="C129" s="23"/>
      <c r="D129" s="30">
        <f t="shared" si="4"/>
        <v>100</v>
      </c>
      <c r="E129" s="30">
        <f t="shared" si="4"/>
        <v>100</v>
      </c>
      <c r="F129" s="30">
        <f t="shared" si="4"/>
        <v>100</v>
      </c>
    </row>
    <row r="130" spans="1:6" s="15" customFormat="1" ht="31.5">
      <c r="A130" s="20" t="s">
        <v>99</v>
      </c>
      <c r="B130" s="23" t="s">
        <v>224</v>
      </c>
      <c r="C130" s="23" t="s">
        <v>100</v>
      </c>
      <c r="D130" s="30">
        <v>100</v>
      </c>
      <c r="E130" s="30">
        <v>100</v>
      </c>
      <c r="F130" s="30">
        <v>100</v>
      </c>
    </row>
    <row r="131" spans="1:6" s="16" customFormat="1" ht="47.25">
      <c r="A131" s="41" t="s">
        <v>236</v>
      </c>
      <c r="B131" s="23" t="s">
        <v>174</v>
      </c>
      <c r="C131" s="23"/>
      <c r="D131" s="30">
        <f aca="true" t="shared" si="5" ref="D131:F132">D132</f>
        <v>50</v>
      </c>
      <c r="E131" s="30">
        <f>E132</f>
        <v>50</v>
      </c>
      <c r="F131" s="30">
        <f>F132</f>
        <v>50</v>
      </c>
    </row>
    <row r="132" spans="1:6" s="15" customFormat="1" ht="31.5">
      <c r="A132" s="20" t="s">
        <v>175</v>
      </c>
      <c r="B132" s="23" t="s">
        <v>176</v>
      </c>
      <c r="C132" s="23"/>
      <c r="D132" s="30">
        <f t="shared" si="5"/>
        <v>50</v>
      </c>
      <c r="E132" s="30">
        <f t="shared" si="5"/>
        <v>50</v>
      </c>
      <c r="F132" s="30">
        <f t="shared" si="5"/>
        <v>50</v>
      </c>
    </row>
    <row r="133" spans="1:6" s="15" customFormat="1" ht="31.5">
      <c r="A133" s="20" t="s">
        <v>99</v>
      </c>
      <c r="B133" s="23" t="s">
        <v>176</v>
      </c>
      <c r="C133" s="23" t="s">
        <v>100</v>
      </c>
      <c r="D133" s="30">
        <v>50</v>
      </c>
      <c r="E133" s="30">
        <v>50</v>
      </c>
      <c r="F133" s="30">
        <v>50</v>
      </c>
    </row>
    <row r="134" spans="1:6" s="15" customFormat="1" ht="63">
      <c r="A134" s="41" t="s">
        <v>153</v>
      </c>
      <c r="B134" s="23" t="s">
        <v>154</v>
      </c>
      <c r="C134" s="23"/>
      <c r="D134" s="30">
        <f>D135+D137+D141+D139+D143</f>
        <v>47851.9</v>
      </c>
      <c r="E134" s="30">
        <f>E135+E137+E141+E139+E143</f>
        <v>37570.71000000001</v>
      </c>
      <c r="F134" s="30">
        <f>F135+F137+F141+F139+F143</f>
        <v>38634.4</v>
      </c>
    </row>
    <row r="135" spans="1:6" s="15" customFormat="1" ht="31.5">
      <c r="A135" s="20" t="s">
        <v>155</v>
      </c>
      <c r="B135" s="23" t="s">
        <v>156</v>
      </c>
      <c r="C135" s="23"/>
      <c r="D135" s="30">
        <f>D136</f>
        <v>13216.2</v>
      </c>
      <c r="E135" s="30">
        <f>E136</f>
        <v>13609.6</v>
      </c>
      <c r="F135" s="30">
        <f>F136</f>
        <v>13609.6</v>
      </c>
    </row>
    <row r="136" spans="1:6" s="15" customFormat="1" ht="31.5">
      <c r="A136" s="20" t="s">
        <v>99</v>
      </c>
      <c r="B136" s="23" t="s">
        <v>156</v>
      </c>
      <c r="C136" s="23" t="s">
        <v>100</v>
      </c>
      <c r="D136" s="30">
        <v>13216.2</v>
      </c>
      <c r="E136" s="30">
        <v>13609.6</v>
      </c>
      <c r="F136" s="30">
        <v>13609.6</v>
      </c>
    </row>
    <row r="137" spans="1:6" s="15" customFormat="1" ht="31.5">
      <c r="A137" s="20" t="s">
        <v>157</v>
      </c>
      <c r="B137" s="23" t="s">
        <v>158</v>
      </c>
      <c r="C137" s="23"/>
      <c r="D137" s="30">
        <f>D138</f>
        <v>2035.7</v>
      </c>
      <c r="E137" s="30">
        <f>E138</f>
        <v>2035.7</v>
      </c>
      <c r="F137" s="30">
        <f>F138</f>
        <v>2035.7</v>
      </c>
    </row>
    <row r="138" spans="1:6" s="15" customFormat="1" ht="15.75">
      <c r="A138" s="20" t="s">
        <v>109</v>
      </c>
      <c r="B138" s="23" t="s">
        <v>158</v>
      </c>
      <c r="C138" s="23" t="s">
        <v>82</v>
      </c>
      <c r="D138" s="30">
        <v>2035.7</v>
      </c>
      <c r="E138" s="30">
        <v>2035.7</v>
      </c>
      <c r="F138" s="30">
        <v>2035.7</v>
      </c>
    </row>
    <row r="139" spans="1:6" s="15" customFormat="1" ht="63">
      <c r="A139" s="20" t="s">
        <v>242</v>
      </c>
      <c r="B139" s="23" t="s">
        <v>241</v>
      </c>
      <c r="C139" s="23"/>
      <c r="D139" s="30">
        <f>D140</f>
        <v>0</v>
      </c>
      <c r="E139" s="30">
        <f>E140</f>
        <v>0</v>
      </c>
      <c r="F139" s="30">
        <f>F140</f>
        <v>0</v>
      </c>
    </row>
    <row r="140" spans="1:6" s="15" customFormat="1" ht="31.5">
      <c r="A140" s="20" t="s">
        <v>99</v>
      </c>
      <c r="B140" s="23" t="s">
        <v>241</v>
      </c>
      <c r="C140" s="23" t="s">
        <v>100</v>
      </c>
      <c r="D140" s="30"/>
      <c r="E140" s="30"/>
      <c r="F140" s="30"/>
    </row>
    <row r="141" spans="1:6" s="15" customFormat="1" ht="299.25" customHeight="1">
      <c r="A141" s="43" t="s">
        <v>238</v>
      </c>
      <c r="B141" s="23" t="s">
        <v>159</v>
      </c>
      <c r="C141" s="23"/>
      <c r="D141" s="30">
        <f>D142</f>
        <v>31000</v>
      </c>
      <c r="E141" s="30">
        <f>E142</f>
        <v>20000</v>
      </c>
      <c r="F141" s="30">
        <f>F142</f>
        <v>20000</v>
      </c>
    </row>
    <row r="142" spans="1:6" s="15" customFormat="1" ht="31.5">
      <c r="A142" s="20" t="s">
        <v>99</v>
      </c>
      <c r="B142" s="23" t="s">
        <v>159</v>
      </c>
      <c r="C142" s="23" t="s">
        <v>100</v>
      </c>
      <c r="D142" s="30">
        <v>31000</v>
      </c>
      <c r="E142" s="30">
        <v>20000</v>
      </c>
      <c r="F142" s="30">
        <v>20000</v>
      </c>
    </row>
    <row r="143" spans="1:6" s="15" customFormat="1" ht="78.75">
      <c r="A143" s="49" t="s">
        <v>263</v>
      </c>
      <c r="B143" s="23" t="s">
        <v>262</v>
      </c>
      <c r="C143" s="23"/>
      <c r="D143" s="30">
        <f>D144</f>
        <v>1600</v>
      </c>
      <c r="E143" s="30">
        <f>E144</f>
        <v>1925.41</v>
      </c>
      <c r="F143" s="30">
        <f>F144</f>
        <v>2989.1</v>
      </c>
    </row>
    <row r="144" spans="1:6" s="15" customFormat="1" ht="31.5">
      <c r="A144" s="21" t="s">
        <v>99</v>
      </c>
      <c r="B144" s="23" t="s">
        <v>262</v>
      </c>
      <c r="C144" s="23" t="s">
        <v>100</v>
      </c>
      <c r="D144" s="30">
        <v>1600</v>
      </c>
      <c r="E144" s="30">
        <v>1925.41</v>
      </c>
      <c r="F144" s="30">
        <v>2989.1</v>
      </c>
    </row>
    <row r="145" spans="1:6" s="15" customFormat="1" ht="32.25" customHeight="1">
      <c r="A145" s="41" t="s">
        <v>237</v>
      </c>
      <c r="B145" s="23" t="s">
        <v>58</v>
      </c>
      <c r="C145" s="23"/>
      <c r="D145" s="30">
        <f>D146+D170+D176</f>
        <v>15899.6</v>
      </c>
      <c r="E145" s="30">
        <f>E146+E170+E176</f>
        <v>16122</v>
      </c>
      <c r="F145" s="30">
        <f>F146+F170+F176</f>
        <v>16122</v>
      </c>
    </row>
    <row r="146" spans="1:6" s="15" customFormat="1" ht="31.5">
      <c r="A146" s="20" t="s">
        <v>84</v>
      </c>
      <c r="B146" s="23" t="s">
        <v>59</v>
      </c>
      <c r="C146" s="23"/>
      <c r="D146" s="30">
        <f>D147+D149+D152+D154+D156+D158+D160+D162+D165+D167</f>
        <v>11059.5</v>
      </c>
      <c r="E146" s="30">
        <f>E147+E149+E152+E154+E156+E158+E160+E162+E165+E167</f>
        <v>11271.9</v>
      </c>
      <c r="F146" s="30">
        <f>F147+F149+F152+F154+F156+F158+F160+F162+F165+F167</f>
        <v>11271.9</v>
      </c>
    </row>
    <row r="147" spans="1:6" s="15" customFormat="1" ht="31.5">
      <c r="A147" s="20" t="s">
        <v>198</v>
      </c>
      <c r="B147" s="23" t="s">
        <v>199</v>
      </c>
      <c r="C147" s="23"/>
      <c r="D147" s="30">
        <f>D148</f>
        <v>50</v>
      </c>
      <c r="E147" s="30">
        <f>E148</f>
        <v>50</v>
      </c>
      <c r="F147" s="37">
        <f>F148</f>
        <v>50</v>
      </c>
    </row>
    <row r="148" spans="1:6" s="15" customFormat="1" ht="31.5">
      <c r="A148" s="20" t="s">
        <v>167</v>
      </c>
      <c r="B148" s="23" t="s">
        <v>199</v>
      </c>
      <c r="C148" s="23" t="s">
        <v>168</v>
      </c>
      <c r="D148" s="30">
        <v>50</v>
      </c>
      <c r="E148" s="30">
        <v>50</v>
      </c>
      <c r="F148" s="37">
        <v>50</v>
      </c>
    </row>
    <row r="149" spans="1:6" s="15" customFormat="1" ht="47.25">
      <c r="A149" s="20" t="s">
        <v>50</v>
      </c>
      <c r="B149" s="23" t="s">
        <v>65</v>
      </c>
      <c r="C149" s="23"/>
      <c r="D149" s="30">
        <f>D150+D151</f>
        <v>3000</v>
      </c>
      <c r="E149" s="30">
        <f>E150+E151</f>
        <v>3000</v>
      </c>
      <c r="F149" s="30">
        <f>F150+F151</f>
        <v>3000</v>
      </c>
    </row>
    <row r="150" spans="1:6" s="15" customFormat="1" ht="31.5">
      <c r="A150" s="20" t="s">
        <v>99</v>
      </c>
      <c r="B150" s="23" t="s">
        <v>65</v>
      </c>
      <c r="C150" s="23" t="s">
        <v>100</v>
      </c>
      <c r="D150" s="30">
        <v>2200</v>
      </c>
      <c r="E150" s="30">
        <v>2200</v>
      </c>
      <c r="F150" s="37">
        <v>2200</v>
      </c>
    </row>
    <row r="151" spans="1:6" s="15" customFormat="1" ht="47.25">
      <c r="A151" s="20" t="s">
        <v>127</v>
      </c>
      <c r="B151" s="23" t="s">
        <v>65</v>
      </c>
      <c r="C151" s="23" t="s">
        <v>128</v>
      </c>
      <c r="D151" s="30">
        <v>800</v>
      </c>
      <c r="E151" s="30">
        <v>800</v>
      </c>
      <c r="F151" s="37">
        <v>800</v>
      </c>
    </row>
    <row r="152" spans="1:6" s="15" customFormat="1" ht="15.75">
      <c r="A152" s="20" t="s">
        <v>46</v>
      </c>
      <c r="B152" s="23" t="s">
        <v>80</v>
      </c>
      <c r="C152" s="23"/>
      <c r="D152" s="30">
        <f>D153</f>
        <v>30</v>
      </c>
      <c r="E152" s="30">
        <f>E153</f>
        <v>30</v>
      </c>
      <c r="F152" s="37">
        <f>F153</f>
        <v>30</v>
      </c>
    </row>
    <row r="153" spans="1:6" s="15" customFormat="1" ht="31.5">
      <c r="A153" s="20" t="s">
        <v>167</v>
      </c>
      <c r="B153" s="23" t="s">
        <v>80</v>
      </c>
      <c r="C153" s="23" t="s">
        <v>168</v>
      </c>
      <c r="D153" s="30">
        <v>30</v>
      </c>
      <c r="E153" s="30">
        <v>30</v>
      </c>
      <c r="F153" s="37">
        <v>30</v>
      </c>
    </row>
    <row r="154" spans="1:6" s="15" customFormat="1" ht="15.75">
      <c r="A154" s="20" t="s">
        <v>47</v>
      </c>
      <c r="B154" s="23" t="s">
        <v>81</v>
      </c>
      <c r="C154" s="23"/>
      <c r="D154" s="30">
        <f>D155</f>
        <v>20</v>
      </c>
      <c r="E154" s="30">
        <f>E155</f>
        <v>20</v>
      </c>
      <c r="F154" s="37">
        <f>F155</f>
        <v>20</v>
      </c>
    </row>
    <row r="155" spans="1:6" s="15" customFormat="1" ht="31.5">
      <c r="A155" s="20" t="s">
        <v>99</v>
      </c>
      <c r="B155" s="23" t="s">
        <v>81</v>
      </c>
      <c r="C155" s="23" t="s">
        <v>100</v>
      </c>
      <c r="D155" s="30">
        <v>20</v>
      </c>
      <c r="E155" s="30">
        <v>20</v>
      </c>
      <c r="F155" s="37">
        <v>20</v>
      </c>
    </row>
    <row r="156" spans="1:6" s="15" customFormat="1" ht="31.5">
      <c r="A156" s="20" t="s">
        <v>200</v>
      </c>
      <c r="B156" s="23" t="s">
        <v>201</v>
      </c>
      <c r="C156" s="23"/>
      <c r="D156" s="30">
        <f>D157</f>
        <v>40</v>
      </c>
      <c r="E156" s="30">
        <f>E157</f>
        <v>40</v>
      </c>
      <c r="F156" s="37">
        <f>F157</f>
        <v>40</v>
      </c>
    </row>
    <row r="157" spans="1:6" s="15" customFormat="1" ht="31.5">
      <c r="A157" s="20" t="s">
        <v>99</v>
      </c>
      <c r="B157" s="23" t="s">
        <v>201</v>
      </c>
      <c r="C157" s="23" t="s">
        <v>100</v>
      </c>
      <c r="D157" s="30">
        <v>40</v>
      </c>
      <c r="E157" s="30">
        <v>40</v>
      </c>
      <c r="F157" s="37">
        <v>40</v>
      </c>
    </row>
    <row r="158" spans="1:6" s="15" customFormat="1" ht="31.5">
      <c r="A158" s="20" t="s">
        <v>202</v>
      </c>
      <c r="B158" s="23" t="s">
        <v>203</v>
      </c>
      <c r="C158" s="23"/>
      <c r="D158" s="30">
        <f>D159</f>
        <v>10</v>
      </c>
      <c r="E158" s="30">
        <f>E159</f>
        <v>10</v>
      </c>
      <c r="F158" s="37">
        <f>F159</f>
        <v>10</v>
      </c>
    </row>
    <row r="159" spans="1:6" s="15" customFormat="1" ht="31.5">
      <c r="A159" s="20" t="s">
        <v>167</v>
      </c>
      <c r="B159" s="23" t="s">
        <v>203</v>
      </c>
      <c r="C159" s="23" t="s">
        <v>168</v>
      </c>
      <c r="D159" s="30">
        <v>10</v>
      </c>
      <c r="E159" s="30">
        <v>10</v>
      </c>
      <c r="F159" s="37">
        <v>10</v>
      </c>
    </row>
    <row r="160" spans="1:6" s="15" customFormat="1" ht="31.5">
      <c r="A160" s="20" t="s">
        <v>204</v>
      </c>
      <c r="B160" s="23" t="s">
        <v>205</v>
      </c>
      <c r="C160" s="23"/>
      <c r="D160" s="30">
        <f>D161</f>
        <v>10</v>
      </c>
      <c r="E160" s="30">
        <f>E161</f>
        <v>10</v>
      </c>
      <c r="F160" s="37">
        <f>F161</f>
        <v>10</v>
      </c>
    </row>
    <row r="161" spans="1:6" s="15" customFormat="1" ht="31.5">
      <c r="A161" s="20" t="s">
        <v>167</v>
      </c>
      <c r="B161" s="23" t="s">
        <v>205</v>
      </c>
      <c r="C161" s="23" t="s">
        <v>168</v>
      </c>
      <c r="D161" s="30">
        <v>10</v>
      </c>
      <c r="E161" s="30">
        <v>10</v>
      </c>
      <c r="F161" s="37">
        <v>10</v>
      </c>
    </row>
    <row r="162" spans="1:6" s="15" customFormat="1" ht="15.75">
      <c r="A162" s="20" t="s">
        <v>77</v>
      </c>
      <c r="B162" s="23" t="s">
        <v>78</v>
      </c>
      <c r="C162" s="23"/>
      <c r="D162" s="30">
        <f>D163+D164</f>
        <v>500</v>
      </c>
      <c r="E162" s="30">
        <f>E163+E164</f>
        <v>500</v>
      </c>
      <c r="F162" s="37">
        <f>F163+F164</f>
        <v>500</v>
      </c>
    </row>
    <row r="163" spans="1:6" s="15" customFormat="1" ht="31.5">
      <c r="A163" s="20" t="s">
        <v>167</v>
      </c>
      <c r="B163" s="23" t="s">
        <v>78</v>
      </c>
      <c r="C163" s="23" t="s">
        <v>168</v>
      </c>
      <c r="D163" s="30">
        <v>119.6</v>
      </c>
      <c r="E163" s="37">
        <v>119.6</v>
      </c>
      <c r="F163" s="37">
        <v>119.6</v>
      </c>
    </row>
    <row r="164" spans="1:6" s="15" customFormat="1" ht="47.25">
      <c r="A164" s="20" t="s">
        <v>127</v>
      </c>
      <c r="B164" s="23" t="s">
        <v>78</v>
      </c>
      <c r="C164" s="23" t="s">
        <v>128</v>
      </c>
      <c r="D164" s="30">
        <v>380.4</v>
      </c>
      <c r="E164" s="37">
        <v>380.4</v>
      </c>
      <c r="F164" s="37">
        <v>380.4</v>
      </c>
    </row>
    <row r="165" spans="1:6" s="15" customFormat="1" ht="31.5">
      <c r="A165" s="20" t="s">
        <v>206</v>
      </c>
      <c r="B165" s="23" t="s">
        <v>207</v>
      </c>
      <c r="C165" s="23"/>
      <c r="D165" s="30">
        <f>D166</f>
        <v>25</v>
      </c>
      <c r="E165" s="37">
        <f>E166</f>
        <v>25</v>
      </c>
      <c r="F165" s="37">
        <f>F166</f>
        <v>25</v>
      </c>
    </row>
    <row r="166" spans="1:6" s="15" customFormat="1" ht="31.5">
      <c r="A166" s="21" t="s">
        <v>99</v>
      </c>
      <c r="B166" s="22" t="s">
        <v>207</v>
      </c>
      <c r="C166" s="22" t="s">
        <v>100</v>
      </c>
      <c r="D166" s="31">
        <v>25</v>
      </c>
      <c r="E166" s="40">
        <v>25</v>
      </c>
      <c r="F166" s="40">
        <v>25</v>
      </c>
    </row>
    <row r="167" spans="1:6" s="15" customFormat="1" ht="63">
      <c r="A167" s="32" t="s">
        <v>267</v>
      </c>
      <c r="B167" s="23" t="s">
        <v>79</v>
      </c>
      <c r="C167" s="23"/>
      <c r="D167" s="30">
        <f>SUM(D168:D169)</f>
        <v>7374.5</v>
      </c>
      <c r="E167" s="37">
        <f>SUM(E168:E169)</f>
        <v>7586.9</v>
      </c>
      <c r="F167" s="37">
        <f>SUM(F168:F169)</f>
        <v>7586.9</v>
      </c>
    </row>
    <row r="168" spans="1:6" s="15" customFormat="1" ht="31.5">
      <c r="A168" s="20" t="s">
        <v>99</v>
      </c>
      <c r="B168" s="23" t="s">
        <v>79</v>
      </c>
      <c r="C168" s="23" t="s">
        <v>100</v>
      </c>
      <c r="D168" s="30">
        <v>3360.4</v>
      </c>
      <c r="E168" s="37">
        <v>3360.4</v>
      </c>
      <c r="F168" s="37">
        <v>3360.4</v>
      </c>
    </row>
    <row r="169" spans="1:6" s="15" customFormat="1" ht="47.25">
      <c r="A169" s="20" t="s">
        <v>127</v>
      </c>
      <c r="B169" s="23" t="s">
        <v>79</v>
      </c>
      <c r="C169" s="23" t="s">
        <v>128</v>
      </c>
      <c r="D169" s="30">
        <v>4014.1</v>
      </c>
      <c r="E169" s="37">
        <v>4226.5</v>
      </c>
      <c r="F169" s="37">
        <v>4226.5</v>
      </c>
    </row>
    <row r="170" spans="1:6" s="15" customFormat="1" ht="15.75">
      <c r="A170" s="20" t="s">
        <v>185</v>
      </c>
      <c r="B170" s="23" t="s">
        <v>186</v>
      </c>
      <c r="C170" s="23"/>
      <c r="D170" s="30">
        <f>D171+D173</f>
        <v>300</v>
      </c>
      <c r="E170" s="30">
        <f>E171+E173</f>
        <v>300</v>
      </c>
      <c r="F170" s="30">
        <f>F171+F173</f>
        <v>300</v>
      </c>
    </row>
    <row r="171" spans="1:6" s="15" customFormat="1" ht="31.5">
      <c r="A171" s="20" t="s">
        <v>208</v>
      </c>
      <c r="B171" s="38" t="s">
        <v>209</v>
      </c>
      <c r="C171" s="38"/>
      <c r="D171" s="37">
        <f>D172</f>
        <v>150</v>
      </c>
      <c r="E171" s="37">
        <f>E172</f>
        <v>150</v>
      </c>
      <c r="F171" s="37">
        <f>F172</f>
        <v>150</v>
      </c>
    </row>
    <row r="172" spans="1:6" s="8" customFormat="1" ht="31.5">
      <c r="A172" s="21" t="s">
        <v>167</v>
      </c>
      <c r="B172" s="39" t="s">
        <v>209</v>
      </c>
      <c r="C172" s="39" t="s">
        <v>168</v>
      </c>
      <c r="D172" s="40">
        <v>150</v>
      </c>
      <c r="E172" s="40">
        <v>150</v>
      </c>
      <c r="F172" s="40">
        <v>150</v>
      </c>
    </row>
    <row r="173" spans="1:6" s="8" customFormat="1" ht="31.5">
      <c r="A173" s="20" t="s">
        <v>187</v>
      </c>
      <c r="B173" s="38" t="s">
        <v>188</v>
      </c>
      <c r="C173" s="38"/>
      <c r="D173" s="37">
        <f>D174+D175</f>
        <v>150</v>
      </c>
      <c r="E173" s="37">
        <f>E174+E175</f>
        <v>150</v>
      </c>
      <c r="F173" s="37">
        <f>F174+F175</f>
        <v>150</v>
      </c>
    </row>
    <row r="174" spans="1:6" s="8" customFormat="1" ht="31.5">
      <c r="A174" s="20" t="s">
        <v>167</v>
      </c>
      <c r="B174" s="38" t="s">
        <v>188</v>
      </c>
      <c r="C174" s="38" t="s">
        <v>168</v>
      </c>
      <c r="D174" s="37">
        <v>110</v>
      </c>
      <c r="E174" s="37">
        <v>110</v>
      </c>
      <c r="F174" s="37">
        <v>110</v>
      </c>
    </row>
    <row r="175" spans="1:6" s="15" customFormat="1" ht="47.25">
      <c r="A175" s="20" t="s">
        <v>127</v>
      </c>
      <c r="B175" s="38" t="s">
        <v>188</v>
      </c>
      <c r="C175" s="38" t="s">
        <v>128</v>
      </c>
      <c r="D175" s="37">
        <v>40</v>
      </c>
      <c r="E175" s="37">
        <v>40</v>
      </c>
      <c r="F175" s="37">
        <v>40</v>
      </c>
    </row>
    <row r="176" spans="1:6" s="15" customFormat="1" ht="31.5">
      <c r="A176" s="20" t="s">
        <v>134</v>
      </c>
      <c r="B176" s="38" t="s">
        <v>135</v>
      </c>
      <c r="C176" s="38"/>
      <c r="D176" s="37">
        <f>D177+D179+D181+D183</f>
        <v>4540.1</v>
      </c>
      <c r="E176" s="37">
        <f>E177+E179+E181+E183</f>
        <v>4550.1</v>
      </c>
      <c r="F176" s="37">
        <f>F177+F179+F181+F183</f>
        <v>4550.1</v>
      </c>
    </row>
    <row r="177" spans="1:6" s="15" customFormat="1" ht="15.75">
      <c r="A177" s="20" t="s">
        <v>193</v>
      </c>
      <c r="B177" s="38" t="s">
        <v>194</v>
      </c>
      <c r="C177" s="38"/>
      <c r="D177" s="37">
        <f>D178</f>
        <v>4217</v>
      </c>
      <c r="E177" s="37">
        <f>E178</f>
        <v>4217</v>
      </c>
      <c r="F177" s="37">
        <f>F178</f>
        <v>4217</v>
      </c>
    </row>
    <row r="178" spans="1:6" s="15" customFormat="1" ht="31.5">
      <c r="A178" s="21" t="s">
        <v>167</v>
      </c>
      <c r="B178" s="39" t="s">
        <v>194</v>
      </c>
      <c r="C178" s="39" t="s">
        <v>168</v>
      </c>
      <c r="D178" s="37">
        <v>4217</v>
      </c>
      <c r="E178" s="37">
        <v>4217</v>
      </c>
      <c r="F178" s="37">
        <v>4217</v>
      </c>
    </row>
    <row r="179" spans="1:6" s="15" customFormat="1" ht="47.25">
      <c r="A179" s="20" t="s">
        <v>136</v>
      </c>
      <c r="B179" s="38" t="s">
        <v>137</v>
      </c>
      <c r="C179" s="38"/>
      <c r="D179" s="37">
        <f>D180</f>
        <v>145.1</v>
      </c>
      <c r="E179" s="37">
        <f>E180</f>
        <v>145.1</v>
      </c>
      <c r="F179" s="37">
        <f>F180</f>
        <v>145.1</v>
      </c>
    </row>
    <row r="180" spans="1:6" s="15" customFormat="1" ht="31.5">
      <c r="A180" s="21" t="s">
        <v>99</v>
      </c>
      <c r="B180" s="39" t="s">
        <v>137</v>
      </c>
      <c r="C180" s="39" t="s">
        <v>100</v>
      </c>
      <c r="D180" s="37">
        <v>145.1</v>
      </c>
      <c r="E180" s="37">
        <v>145.1</v>
      </c>
      <c r="F180" s="37">
        <v>145.1</v>
      </c>
    </row>
    <row r="181" spans="1:6" s="15" customFormat="1" ht="31.5">
      <c r="A181" s="20" t="s">
        <v>210</v>
      </c>
      <c r="B181" s="38" t="s">
        <v>211</v>
      </c>
      <c r="C181" s="38"/>
      <c r="D181" s="37">
        <f>D182</f>
        <v>168</v>
      </c>
      <c r="E181" s="37">
        <f>E182</f>
        <v>168</v>
      </c>
      <c r="F181" s="37">
        <f>F182</f>
        <v>168</v>
      </c>
    </row>
    <row r="182" spans="1:6" s="15" customFormat="1" ht="31.5">
      <c r="A182" s="21" t="s">
        <v>167</v>
      </c>
      <c r="B182" s="22" t="s">
        <v>211</v>
      </c>
      <c r="C182" s="22" t="s">
        <v>168</v>
      </c>
      <c r="D182" s="30">
        <v>168</v>
      </c>
      <c r="E182" s="30">
        <v>168</v>
      </c>
      <c r="F182" s="30">
        <v>168</v>
      </c>
    </row>
    <row r="183" spans="1:6" s="15" customFormat="1" ht="31.5">
      <c r="A183" s="20" t="s">
        <v>212</v>
      </c>
      <c r="B183" s="23" t="s">
        <v>213</v>
      </c>
      <c r="C183" s="23"/>
      <c r="D183" s="30">
        <f>D184</f>
        <v>10</v>
      </c>
      <c r="E183" s="30">
        <f>E184</f>
        <v>20</v>
      </c>
      <c r="F183" s="30">
        <f>F184</f>
        <v>20</v>
      </c>
    </row>
    <row r="184" spans="1:6" s="15" customFormat="1" ht="31.5">
      <c r="A184" s="21" t="s">
        <v>99</v>
      </c>
      <c r="B184" s="22" t="s">
        <v>213</v>
      </c>
      <c r="C184" s="22" t="s">
        <v>100</v>
      </c>
      <c r="D184" s="30">
        <v>10</v>
      </c>
      <c r="E184" s="30">
        <v>20</v>
      </c>
      <c r="F184" s="30">
        <v>20</v>
      </c>
    </row>
    <row r="185" spans="1:6" ht="63">
      <c r="A185" s="20" t="s">
        <v>232</v>
      </c>
      <c r="B185" s="23" t="s">
        <v>60</v>
      </c>
      <c r="C185" s="23"/>
      <c r="D185" s="30">
        <f>D186+D191+D196+D200+D202+D206+D209+D214+D217+D221+D224+D229+D232+D236+D239+D241+D243+D245+D247</f>
        <v>301482.7</v>
      </c>
      <c r="E185" s="30">
        <f>E186+E191+E196+E200+E202+E206+E209+E214+E217+E221+E224+E229+E232+E236+E239+E241+E243+E245+E247</f>
        <v>276000.499</v>
      </c>
      <c r="F185" s="30">
        <f>F186+F191+F196+F200+F202+F206+F209+F214+F217+F221+F224+F229+F232+F236+F239+F241+F243+F245+F247</f>
        <v>293325.2</v>
      </c>
    </row>
    <row r="186" spans="1:6" ht="15.75">
      <c r="A186" s="20" t="s">
        <v>49</v>
      </c>
      <c r="B186" s="23" t="s">
        <v>61</v>
      </c>
      <c r="C186" s="23"/>
      <c r="D186" s="30">
        <f>D187+D188+D189+D190</f>
        <v>14795.2</v>
      </c>
      <c r="E186" s="30">
        <f>E187+E188+E189+E190</f>
        <v>12775.2</v>
      </c>
      <c r="F186" s="30">
        <f>F187+F188+F189+F190</f>
        <v>14775.2</v>
      </c>
    </row>
    <row r="187" spans="1:6" ht="94.5">
      <c r="A187" s="20" t="s">
        <v>95</v>
      </c>
      <c r="B187" s="23" t="s">
        <v>61</v>
      </c>
      <c r="C187" s="23" t="s">
        <v>96</v>
      </c>
      <c r="D187" s="30">
        <v>6522.3</v>
      </c>
      <c r="E187" s="30">
        <v>6522.3</v>
      </c>
      <c r="F187" s="30">
        <v>6522.3</v>
      </c>
    </row>
    <row r="188" spans="1:6" ht="31.5">
      <c r="A188" s="20" t="s">
        <v>99</v>
      </c>
      <c r="B188" s="23" t="s">
        <v>61</v>
      </c>
      <c r="C188" s="23" t="s">
        <v>100</v>
      </c>
      <c r="D188" s="30">
        <v>4517.4</v>
      </c>
      <c r="E188" s="30">
        <v>3517.4</v>
      </c>
      <c r="F188" s="30">
        <v>4517.4</v>
      </c>
    </row>
    <row r="189" spans="1:6" ht="47.25">
      <c r="A189" s="20" t="s">
        <v>127</v>
      </c>
      <c r="B189" s="23" t="s">
        <v>61</v>
      </c>
      <c r="C189" s="23" t="s">
        <v>128</v>
      </c>
      <c r="D189" s="30">
        <v>3735.5</v>
      </c>
      <c r="E189" s="30">
        <v>2735.5</v>
      </c>
      <c r="F189" s="30">
        <v>3735.5</v>
      </c>
    </row>
    <row r="190" spans="1:6" ht="15.75">
      <c r="A190" s="21" t="s">
        <v>101</v>
      </c>
      <c r="B190" s="22" t="s">
        <v>61</v>
      </c>
      <c r="C190" s="22" t="s">
        <v>102</v>
      </c>
      <c r="D190" s="31">
        <v>20</v>
      </c>
      <c r="E190" s="31"/>
      <c r="F190" s="31"/>
    </row>
    <row r="191" spans="1:6" ht="31.5">
      <c r="A191" s="20" t="s">
        <v>53</v>
      </c>
      <c r="B191" s="23" t="s">
        <v>66</v>
      </c>
      <c r="C191" s="23"/>
      <c r="D191" s="30">
        <f>D192+D193+D194+D195</f>
        <v>54052</v>
      </c>
      <c r="E191" s="30">
        <f>E192+E193+E194+E195</f>
        <v>52990.299</v>
      </c>
      <c r="F191" s="30">
        <f>F192+F193+F194+F195</f>
        <v>65830.5</v>
      </c>
    </row>
    <row r="192" spans="1:6" ht="94.5">
      <c r="A192" s="33" t="s">
        <v>95</v>
      </c>
      <c r="B192" s="34" t="s">
        <v>66</v>
      </c>
      <c r="C192" s="34" t="s">
        <v>96</v>
      </c>
      <c r="D192" s="35">
        <f>34163.7-12281</f>
        <v>21882.699999999997</v>
      </c>
      <c r="E192" s="35">
        <v>24990.299</v>
      </c>
      <c r="F192" s="35">
        <v>34163.7</v>
      </c>
    </row>
    <row r="193" spans="1:6" ht="31.5">
      <c r="A193" s="20" t="s">
        <v>99</v>
      </c>
      <c r="B193" s="23" t="s">
        <v>66</v>
      </c>
      <c r="C193" s="23" t="s">
        <v>100</v>
      </c>
      <c r="D193" s="30">
        <v>19222.3</v>
      </c>
      <c r="E193" s="30">
        <v>17500</v>
      </c>
      <c r="F193" s="30">
        <v>18919.8</v>
      </c>
    </row>
    <row r="194" spans="1:6" ht="47.25">
      <c r="A194" s="20" t="s">
        <v>127</v>
      </c>
      <c r="B194" s="23" t="s">
        <v>66</v>
      </c>
      <c r="C194" s="23" t="s">
        <v>128</v>
      </c>
      <c r="D194" s="30">
        <v>12747</v>
      </c>
      <c r="E194" s="30">
        <v>10500</v>
      </c>
      <c r="F194" s="30">
        <v>12747</v>
      </c>
    </row>
    <row r="195" spans="1:6" ht="15.75">
      <c r="A195" s="20" t="s">
        <v>101</v>
      </c>
      <c r="B195" s="23" t="s">
        <v>66</v>
      </c>
      <c r="C195" s="23" t="s">
        <v>102</v>
      </c>
      <c r="D195" s="30">
        <v>200</v>
      </c>
      <c r="E195" s="30"/>
      <c r="F195" s="30"/>
    </row>
    <row r="196" spans="1:6" ht="15.75">
      <c r="A196" s="20" t="s">
        <v>48</v>
      </c>
      <c r="B196" s="23" t="s">
        <v>73</v>
      </c>
      <c r="C196" s="23"/>
      <c r="D196" s="30">
        <f>D197+D198+D199</f>
        <v>7931.3</v>
      </c>
      <c r="E196" s="30">
        <f>E197+E198+E199</f>
        <v>7931.3</v>
      </c>
      <c r="F196" s="30">
        <f>F197+F198+F199</f>
        <v>7931.3</v>
      </c>
    </row>
    <row r="197" spans="1:6" ht="94.5" hidden="1">
      <c r="A197" s="20" t="s">
        <v>95</v>
      </c>
      <c r="B197" s="23" t="s">
        <v>73</v>
      </c>
      <c r="C197" s="23" t="s">
        <v>96</v>
      </c>
      <c r="D197" s="30"/>
      <c r="E197" s="30"/>
      <c r="F197" s="30"/>
    </row>
    <row r="198" spans="1:6" ht="31.5" hidden="1">
      <c r="A198" s="20" t="s">
        <v>99</v>
      </c>
      <c r="B198" s="23" t="s">
        <v>73</v>
      </c>
      <c r="C198" s="23" t="s">
        <v>100</v>
      </c>
      <c r="D198" s="30"/>
      <c r="E198" s="30"/>
      <c r="F198" s="30"/>
    </row>
    <row r="199" spans="1:6" ht="47.25">
      <c r="A199" s="20" t="s">
        <v>127</v>
      </c>
      <c r="B199" s="23" t="s">
        <v>73</v>
      </c>
      <c r="C199" s="23" t="s">
        <v>128</v>
      </c>
      <c r="D199" s="30">
        <v>7931.3</v>
      </c>
      <c r="E199" s="30">
        <v>7931.3</v>
      </c>
      <c r="F199" s="30">
        <v>7931.3</v>
      </c>
    </row>
    <row r="200" spans="1:6" ht="31.5">
      <c r="A200" s="20" t="s">
        <v>75</v>
      </c>
      <c r="B200" s="23" t="s">
        <v>74</v>
      </c>
      <c r="C200" s="23"/>
      <c r="D200" s="30">
        <f>D201</f>
        <v>1692.6</v>
      </c>
      <c r="E200" s="30">
        <f>E201</f>
        <v>1692.6</v>
      </c>
      <c r="F200" s="30">
        <f>F201</f>
        <v>1692.6</v>
      </c>
    </row>
    <row r="201" spans="1:6" ht="47.25">
      <c r="A201" s="21" t="s">
        <v>127</v>
      </c>
      <c r="B201" s="22" t="s">
        <v>74</v>
      </c>
      <c r="C201" s="22" t="s">
        <v>128</v>
      </c>
      <c r="D201" s="31">
        <v>1692.6</v>
      </c>
      <c r="E201" s="31">
        <v>1692.6</v>
      </c>
      <c r="F201" s="31">
        <v>1692.6</v>
      </c>
    </row>
    <row r="202" spans="1:6" ht="94.5">
      <c r="A202" s="20" t="s">
        <v>177</v>
      </c>
      <c r="B202" s="23" t="s">
        <v>178</v>
      </c>
      <c r="C202" s="23"/>
      <c r="D202" s="30">
        <f>D203++D204+D205</f>
        <v>3590.6000000000004</v>
      </c>
      <c r="E202" s="30">
        <f>E203++E204+E205</f>
        <v>2540.6000000000004</v>
      </c>
      <c r="F202" s="30">
        <f>F203++F204+F205</f>
        <v>3166.4</v>
      </c>
    </row>
    <row r="203" spans="1:6" ht="94.5">
      <c r="A203" s="20" t="s">
        <v>95</v>
      </c>
      <c r="B203" s="23" t="s">
        <v>178</v>
      </c>
      <c r="C203" s="23" t="s">
        <v>96</v>
      </c>
      <c r="D203" s="30">
        <v>2666.4</v>
      </c>
      <c r="E203" s="30">
        <v>1666.4</v>
      </c>
      <c r="F203" s="30">
        <v>2666.4</v>
      </c>
    </row>
    <row r="204" spans="1:6" ht="31.5">
      <c r="A204" s="20" t="s">
        <v>99</v>
      </c>
      <c r="B204" s="23" t="s">
        <v>178</v>
      </c>
      <c r="C204" s="23" t="s">
        <v>100</v>
      </c>
      <c r="D204" s="30">
        <v>874.2</v>
      </c>
      <c r="E204" s="30">
        <v>874.2</v>
      </c>
      <c r="F204" s="30">
        <v>500</v>
      </c>
    </row>
    <row r="205" spans="1:6" ht="15.75">
      <c r="A205" s="21" t="s">
        <v>101</v>
      </c>
      <c r="B205" s="22" t="s">
        <v>178</v>
      </c>
      <c r="C205" s="22" t="s">
        <v>102</v>
      </c>
      <c r="D205" s="31">
        <v>50</v>
      </c>
      <c r="E205" s="31"/>
      <c r="F205" s="31"/>
    </row>
    <row r="206" spans="1:6" ht="135" customHeight="1">
      <c r="A206" s="20" t="s">
        <v>268</v>
      </c>
      <c r="B206" s="23" t="s">
        <v>169</v>
      </c>
      <c r="C206" s="23"/>
      <c r="D206" s="30">
        <f>D207+D208</f>
        <v>13983.5</v>
      </c>
      <c r="E206" s="30">
        <f>E207+E208</f>
        <v>13983.5</v>
      </c>
      <c r="F206" s="30">
        <f>F207+F208</f>
        <v>13983.5</v>
      </c>
    </row>
    <row r="207" spans="1:6" ht="94.5">
      <c r="A207" s="20" t="s">
        <v>95</v>
      </c>
      <c r="B207" s="23" t="s">
        <v>169</v>
      </c>
      <c r="C207" s="23" t="s">
        <v>96</v>
      </c>
      <c r="D207" s="30">
        <v>11400.3</v>
      </c>
      <c r="E207" s="30">
        <v>11400.3</v>
      </c>
      <c r="F207" s="30">
        <v>11400.3</v>
      </c>
    </row>
    <row r="208" spans="1:6" ht="47.25">
      <c r="A208" s="20" t="s">
        <v>127</v>
      </c>
      <c r="B208" s="23" t="s">
        <v>169</v>
      </c>
      <c r="C208" s="23" t="s">
        <v>128</v>
      </c>
      <c r="D208" s="30">
        <v>2583.2</v>
      </c>
      <c r="E208" s="30">
        <v>2583.2</v>
      </c>
      <c r="F208" s="30">
        <v>2583.2</v>
      </c>
    </row>
    <row r="209" spans="1:6" ht="110.25">
      <c r="A209" s="43" t="s">
        <v>269</v>
      </c>
      <c r="B209" s="23" t="s">
        <v>67</v>
      </c>
      <c r="C209" s="23"/>
      <c r="D209" s="30">
        <f>D210+D211+D212+D213</f>
        <v>167846.4</v>
      </c>
      <c r="E209" s="30">
        <f>E210+E211+E212+E213</f>
        <v>155811</v>
      </c>
      <c r="F209" s="30">
        <f>F210+F211+F212+F213</f>
        <v>157343.4</v>
      </c>
    </row>
    <row r="210" spans="1:6" ht="94.5">
      <c r="A210" s="20" t="s">
        <v>95</v>
      </c>
      <c r="B210" s="23" t="s">
        <v>67</v>
      </c>
      <c r="C210" s="23" t="s">
        <v>96</v>
      </c>
      <c r="D210" s="30">
        <v>94379</v>
      </c>
      <c r="E210" s="30">
        <v>82343.6</v>
      </c>
      <c r="F210" s="30">
        <v>83876</v>
      </c>
    </row>
    <row r="211" spans="1:6" ht="31.5">
      <c r="A211" s="20" t="s">
        <v>99</v>
      </c>
      <c r="B211" s="23" t="s">
        <v>67</v>
      </c>
      <c r="C211" s="23" t="s">
        <v>100</v>
      </c>
      <c r="D211" s="30">
        <v>16100.4</v>
      </c>
      <c r="E211" s="30">
        <v>16100.4</v>
      </c>
      <c r="F211" s="30">
        <v>16100.4</v>
      </c>
    </row>
    <row r="212" spans="1:6" ht="47.25">
      <c r="A212" s="20" t="s">
        <v>127</v>
      </c>
      <c r="B212" s="23" t="s">
        <v>67</v>
      </c>
      <c r="C212" s="23" t="s">
        <v>128</v>
      </c>
      <c r="D212" s="30">
        <v>57137</v>
      </c>
      <c r="E212" s="30">
        <v>57137</v>
      </c>
      <c r="F212" s="30">
        <v>57137</v>
      </c>
    </row>
    <row r="213" spans="1:6" ht="15.75">
      <c r="A213" s="20" t="s">
        <v>101</v>
      </c>
      <c r="B213" s="23" t="s">
        <v>67</v>
      </c>
      <c r="C213" s="23" t="s">
        <v>102</v>
      </c>
      <c r="D213" s="30">
        <v>230</v>
      </c>
      <c r="E213" s="30">
        <v>230</v>
      </c>
      <c r="F213" s="30">
        <v>230</v>
      </c>
    </row>
    <row r="214" spans="1:6" ht="164.25" customHeight="1">
      <c r="A214" s="43" t="s">
        <v>270</v>
      </c>
      <c r="B214" s="23" t="s">
        <v>68</v>
      </c>
      <c r="C214" s="23"/>
      <c r="D214" s="30">
        <f>D215+D216</f>
        <v>670.4000000000001</v>
      </c>
      <c r="E214" s="30">
        <f>E215+E216</f>
        <v>38.5</v>
      </c>
      <c r="F214" s="30">
        <f>F215+F216</f>
        <v>37.4</v>
      </c>
    </row>
    <row r="215" spans="1:6" ht="31.5">
      <c r="A215" s="20" t="s">
        <v>99</v>
      </c>
      <c r="B215" s="23" t="s">
        <v>68</v>
      </c>
      <c r="C215" s="23" t="s">
        <v>100</v>
      </c>
      <c r="D215" s="30">
        <v>443.6</v>
      </c>
      <c r="E215" s="30">
        <v>38.5</v>
      </c>
      <c r="F215" s="30">
        <v>37.4</v>
      </c>
    </row>
    <row r="216" spans="1:6" ht="47.25">
      <c r="A216" s="20" t="s">
        <v>127</v>
      </c>
      <c r="B216" s="23" t="s">
        <v>68</v>
      </c>
      <c r="C216" s="23" t="s">
        <v>128</v>
      </c>
      <c r="D216" s="30">
        <v>226.8</v>
      </c>
      <c r="E216" s="30"/>
      <c r="F216" s="30"/>
    </row>
    <row r="217" spans="1:140" s="18" customFormat="1" ht="94.5">
      <c r="A217" s="44" t="s">
        <v>271</v>
      </c>
      <c r="B217" s="23" t="s">
        <v>69</v>
      </c>
      <c r="C217" s="23"/>
      <c r="D217" s="30">
        <f>D218+D219+D220</f>
        <v>187.29999999999998</v>
      </c>
      <c r="E217" s="30">
        <f>E218+E219+E220</f>
        <v>72.4</v>
      </c>
      <c r="F217" s="30">
        <f>F218+F219+F220</f>
        <v>65.69999999999999</v>
      </c>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row>
    <row r="218" spans="1:140" s="18" customFormat="1" ht="31.5">
      <c r="A218" s="20" t="s">
        <v>99</v>
      </c>
      <c r="B218" s="23" t="s">
        <v>69</v>
      </c>
      <c r="C218" s="23" t="s">
        <v>100</v>
      </c>
      <c r="D218" s="30">
        <v>0.9</v>
      </c>
      <c r="E218" s="30">
        <v>0.9</v>
      </c>
      <c r="F218" s="30">
        <v>0.9</v>
      </c>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row>
    <row r="219" spans="1:140" s="18" customFormat="1" ht="31.5">
      <c r="A219" s="20" t="s">
        <v>167</v>
      </c>
      <c r="B219" s="23" t="s">
        <v>69</v>
      </c>
      <c r="C219" s="23" t="s">
        <v>168</v>
      </c>
      <c r="D219" s="30">
        <v>56.8</v>
      </c>
      <c r="E219" s="30">
        <v>40</v>
      </c>
      <c r="F219" s="30">
        <v>33.3</v>
      </c>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row>
    <row r="220" spans="1:6" ht="47.25">
      <c r="A220" s="20" t="s">
        <v>127</v>
      </c>
      <c r="B220" s="23" t="s">
        <v>69</v>
      </c>
      <c r="C220" s="23" t="s">
        <v>128</v>
      </c>
      <c r="D220" s="30">
        <v>129.6</v>
      </c>
      <c r="E220" s="30">
        <v>31.5</v>
      </c>
      <c r="F220" s="30">
        <v>31.5</v>
      </c>
    </row>
    <row r="221" spans="1:6" ht="217.5" customHeight="1">
      <c r="A221" s="43" t="s">
        <v>279</v>
      </c>
      <c r="B221" s="23" t="s">
        <v>71</v>
      </c>
      <c r="C221" s="23"/>
      <c r="D221" s="30">
        <f>D222+D223</f>
        <v>2515.4</v>
      </c>
      <c r="E221" s="30">
        <f>E222+E223</f>
        <v>69.6</v>
      </c>
      <c r="F221" s="30">
        <f>F222+F223</f>
        <v>69.6</v>
      </c>
    </row>
    <row r="222" spans="1:6" ht="31.5">
      <c r="A222" s="20" t="s">
        <v>99</v>
      </c>
      <c r="B222" s="23" t="s">
        <v>71</v>
      </c>
      <c r="C222" s="23" t="s">
        <v>100</v>
      </c>
      <c r="D222" s="30">
        <v>1245.4</v>
      </c>
      <c r="E222" s="30">
        <v>69.6</v>
      </c>
      <c r="F222" s="30">
        <v>69.6</v>
      </c>
    </row>
    <row r="223" spans="1:6" ht="47.25">
      <c r="A223" s="20" t="s">
        <v>127</v>
      </c>
      <c r="B223" s="23" t="s">
        <v>71</v>
      </c>
      <c r="C223" s="23" t="s">
        <v>128</v>
      </c>
      <c r="D223" s="30">
        <v>1270</v>
      </c>
      <c r="E223" s="30"/>
      <c r="F223" s="30"/>
    </row>
    <row r="224" spans="1:6" ht="90.75" customHeight="1">
      <c r="A224" s="44" t="s">
        <v>265</v>
      </c>
      <c r="B224" s="23" t="s">
        <v>62</v>
      </c>
      <c r="C224" s="23"/>
      <c r="D224" s="30">
        <f>D225+D226+D227+D228</f>
        <v>28917</v>
      </c>
      <c r="E224" s="30">
        <f>E225+E226+E227+E228</f>
        <v>26757.9</v>
      </c>
      <c r="F224" s="30">
        <f>F225+F226+F227+F228</f>
        <v>27049.6</v>
      </c>
    </row>
    <row r="225" spans="1:6" ht="94.5">
      <c r="A225" s="20" t="s">
        <v>95</v>
      </c>
      <c r="B225" s="23" t="s">
        <v>62</v>
      </c>
      <c r="C225" s="23" t="s">
        <v>96</v>
      </c>
      <c r="D225" s="30">
        <v>17974.5</v>
      </c>
      <c r="E225" s="30">
        <v>17974.5</v>
      </c>
      <c r="F225" s="30">
        <v>17974.5</v>
      </c>
    </row>
    <row r="226" spans="1:6" ht="31.5">
      <c r="A226" s="20" t="s">
        <v>99</v>
      </c>
      <c r="B226" s="23" t="s">
        <v>62</v>
      </c>
      <c r="C226" s="23" t="s">
        <v>100</v>
      </c>
      <c r="D226" s="30">
        <v>1612.5</v>
      </c>
      <c r="E226" s="30">
        <v>1612.5</v>
      </c>
      <c r="F226" s="30">
        <v>1612.5</v>
      </c>
    </row>
    <row r="227" spans="1:6" ht="47.25">
      <c r="A227" s="20" t="s">
        <v>127</v>
      </c>
      <c r="B227" s="23" t="s">
        <v>62</v>
      </c>
      <c r="C227" s="23" t="s">
        <v>128</v>
      </c>
      <c r="D227" s="30">
        <v>9310</v>
      </c>
      <c r="E227" s="30">
        <v>7150.9</v>
      </c>
      <c r="F227" s="30">
        <v>7442.6</v>
      </c>
    </row>
    <row r="228" spans="1:6" ht="15.75">
      <c r="A228" s="20" t="s">
        <v>101</v>
      </c>
      <c r="B228" s="23" t="s">
        <v>62</v>
      </c>
      <c r="C228" s="23" t="s">
        <v>102</v>
      </c>
      <c r="D228" s="30">
        <v>20</v>
      </c>
      <c r="E228" s="30">
        <v>20</v>
      </c>
      <c r="F228" s="30">
        <v>20</v>
      </c>
    </row>
    <row r="229" spans="1:6" ht="163.5" customHeight="1">
      <c r="A229" s="43" t="s">
        <v>272</v>
      </c>
      <c r="B229" s="23" t="s">
        <v>170</v>
      </c>
      <c r="C229" s="23"/>
      <c r="D229" s="30">
        <f>SUM(D230:D231)</f>
        <v>688.3</v>
      </c>
      <c r="E229" s="30">
        <f>SUM(E230:E231)</f>
        <v>66.1</v>
      </c>
      <c r="F229" s="30">
        <f>SUM(F230:F231)</f>
        <v>52.8</v>
      </c>
    </row>
    <row r="230" spans="1:6" ht="31.5">
      <c r="A230" s="20" t="s">
        <v>99</v>
      </c>
      <c r="B230" s="23" t="s">
        <v>170</v>
      </c>
      <c r="C230" s="23" t="s">
        <v>100</v>
      </c>
      <c r="D230" s="30">
        <v>497.8</v>
      </c>
      <c r="E230" s="30">
        <v>66.1</v>
      </c>
      <c r="F230" s="30">
        <v>52.8</v>
      </c>
    </row>
    <row r="231" spans="1:6" ht="47.25">
      <c r="A231" s="20" t="s">
        <v>127</v>
      </c>
      <c r="B231" s="23" t="s">
        <v>170</v>
      </c>
      <c r="C231" s="23" t="s">
        <v>128</v>
      </c>
      <c r="D231" s="30">
        <v>190.5</v>
      </c>
      <c r="E231" s="30"/>
      <c r="F231" s="30"/>
    </row>
    <row r="232" spans="1:6" ht="173.25">
      <c r="A232" s="43" t="s">
        <v>296</v>
      </c>
      <c r="B232" s="23" t="s">
        <v>72</v>
      </c>
      <c r="C232" s="23"/>
      <c r="D232" s="30">
        <f>SUM(D233:D235)</f>
        <v>3627.8</v>
      </c>
      <c r="E232" s="30">
        <f>SUM(E233:E235)</f>
        <v>827.8</v>
      </c>
      <c r="F232" s="30">
        <f>SUM(F233:F235)</f>
        <v>873.3</v>
      </c>
    </row>
    <row r="233" spans="1:6" s="15" customFormat="1" ht="47.25">
      <c r="A233" s="44" t="s">
        <v>293</v>
      </c>
      <c r="B233" s="23" t="s">
        <v>72</v>
      </c>
      <c r="C233" s="23" t="s">
        <v>100</v>
      </c>
      <c r="D233" s="30">
        <v>18</v>
      </c>
      <c r="E233" s="30">
        <v>18</v>
      </c>
      <c r="F233" s="30">
        <v>18</v>
      </c>
    </row>
    <row r="234" spans="1:6" s="15" customFormat="1" ht="31.5">
      <c r="A234" s="21" t="s">
        <v>167</v>
      </c>
      <c r="B234" s="23" t="s">
        <v>72</v>
      </c>
      <c r="C234" s="23" t="s">
        <v>168</v>
      </c>
      <c r="D234" s="30">
        <v>2259.8</v>
      </c>
      <c r="E234" s="30">
        <v>809.8</v>
      </c>
      <c r="F234" s="30">
        <v>855.3</v>
      </c>
    </row>
    <row r="235" spans="1:6" s="15" customFormat="1" ht="47.25">
      <c r="A235" s="21" t="s">
        <v>127</v>
      </c>
      <c r="B235" s="23" t="s">
        <v>72</v>
      </c>
      <c r="C235" s="23" t="s">
        <v>128</v>
      </c>
      <c r="D235" s="30">
        <v>1350</v>
      </c>
      <c r="E235" s="30"/>
      <c r="F235" s="30"/>
    </row>
    <row r="236" spans="1:6" s="15" customFormat="1" ht="105" customHeight="1">
      <c r="A236" s="47" t="s">
        <v>292</v>
      </c>
      <c r="B236" s="23" t="s">
        <v>214</v>
      </c>
      <c r="C236" s="23"/>
      <c r="D236" s="30">
        <f>D237+D238</f>
        <v>633.2</v>
      </c>
      <c r="E236" s="30">
        <f>E237+E238</f>
        <v>97.7</v>
      </c>
      <c r="F236" s="30">
        <f>F237+F238</f>
        <v>107.9</v>
      </c>
    </row>
    <row r="237" spans="1:6" s="15" customFormat="1" ht="47.25">
      <c r="A237" s="44" t="s">
        <v>293</v>
      </c>
      <c r="B237" s="23" t="s">
        <v>214</v>
      </c>
      <c r="C237" s="23" t="s">
        <v>100</v>
      </c>
      <c r="D237" s="30">
        <v>3.2</v>
      </c>
      <c r="E237" s="30">
        <v>3.2</v>
      </c>
      <c r="F237" s="30">
        <v>3.2</v>
      </c>
    </row>
    <row r="238" spans="1:6" s="15" customFormat="1" ht="31.5">
      <c r="A238" s="21" t="s">
        <v>167</v>
      </c>
      <c r="B238" s="23" t="s">
        <v>214</v>
      </c>
      <c r="C238" s="23" t="s">
        <v>168</v>
      </c>
      <c r="D238" s="30">
        <v>630</v>
      </c>
      <c r="E238" s="30">
        <v>94.5</v>
      </c>
      <c r="F238" s="30">
        <v>104.7</v>
      </c>
    </row>
    <row r="239" spans="1:6" s="15" customFormat="1" ht="31.5">
      <c r="A239" s="44" t="s">
        <v>55</v>
      </c>
      <c r="B239" s="23" t="s">
        <v>56</v>
      </c>
      <c r="C239" s="23"/>
      <c r="D239" s="30">
        <f>D240</f>
        <v>45</v>
      </c>
      <c r="E239" s="30">
        <f>E240</f>
        <v>45</v>
      </c>
      <c r="F239" s="30">
        <f>F240</f>
        <v>45</v>
      </c>
    </row>
    <row r="240" spans="1:6" ht="47.25">
      <c r="A240" s="21" t="s">
        <v>127</v>
      </c>
      <c r="B240" s="22" t="s">
        <v>56</v>
      </c>
      <c r="C240" s="22" t="s">
        <v>128</v>
      </c>
      <c r="D240" s="31">
        <v>45</v>
      </c>
      <c r="E240" s="31">
        <v>45</v>
      </c>
      <c r="F240" s="31">
        <v>45</v>
      </c>
    </row>
    <row r="241" spans="1:6" ht="31.5">
      <c r="A241" s="44" t="s">
        <v>172</v>
      </c>
      <c r="B241" s="23" t="s">
        <v>173</v>
      </c>
      <c r="C241" s="23"/>
      <c r="D241" s="30">
        <f>D242</f>
        <v>55</v>
      </c>
      <c r="E241" s="30">
        <f>E242</f>
        <v>55</v>
      </c>
      <c r="F241" s="30">
        <f>F242</f>
        <v>55</v>
      </c>
    </row>
    <row r="242" spans="1:6" ht="47.25">
      <c r="A242" s="21" t="s">
        <v>127</v>
      </c>
      <c r="B242" s="22" t="s">
        <v>173</v>
      </c>
      <c r="C242" s="22" t="s">
        <v>128</v>
      </c>
      <c r="D242" s="31">
        <v>55</v>
      </c>
      <c r="E242" s="31">
        <v>55</v>
      </c>
      <c r="F242" s="31">
        <v>55</v>
      </c>
    </row>
    <row r="243" spans="1:6" ht="31.5">
      <c r="A243" s="20" t="s">
        <v>57</v>
      </c>
      <c r="B243" s="23" t="s">
        <v>70</v>
      </c>
      <c r="C243" s="23"/>
      <c r="D243" s="30">
        <f>D244</f>
        <v>45</v>
      </c>
      <c r="E243" s="30">
        <f>E244</f>
        <v>45</v>
      </c>
      <c r="F243" s="30">
        <f>F244</f>
        <v>45</v>
      </c>
    </row>
    <row r="244" spans="1:6" ht="47.25">
      <c r="A244" s="21" t="s">
        <v>127</v>
      </c>
      <c r="B244" s="22" t="s">
        <v>70</v>
      </c>
      <c r="C244" s="22" t="s">
        <v>128</v>
      </c>
      <c r="D244" s="31">
        <v>45</v>
      </c>
      <c r="E244" s="31">
        <v>45</v>
      </c>
      <c r="F244" s="31">
        <v>45</v>
      </c>
    </row>
    <row r="245" spans="1:6" ht="15.75">
      <c r="A245" s="20" t="s">
        <v>215</v>
      </c>
      <c r="B245" s="23" t="s">
        <v>216</v>
      </c>
      <c r="C245" s="23"/>
      <c r="D245" s="30">
        <f>D246</f>
        <v>201</v>
      </c>
      <c r="E245" s="30">
        <f>E246</f>
        <v>201</v>
      </c>
      <c r="F245" s="30">
        <f>F246</f>
        <v>201</v>
      </c>
    </row>
    <row r="246" spans="1:6" ht="47.25">
      <c r="A246" s="20" t="s">
        <v>127</v>
      </c>
      <c r="B246" s="23" t="s">
        <v>216</v>
      </c>
      <c r="C246" s="23" t="s">
        <v>128</v>
      </c>
      <c r="D246" s="30">
        <v>201</v>
      </c>
      <c r="E246" s="30">
        <v>201</v>
      </c>
      <c r="F246" s="30">
        <v>201</v>
      </c>
    </row>
    <row r="247" spans="1:6" ht="157.5">
      <c r="A247" s="32" t="s">
        <v>290</v>
      </c>
      <c r="B247" s="48" t="s">
        <v>291</v>
      </c>
      <c r="C247" s="48"/>
      <c r="D247" s="30">
        <f>D248</f>
        <v>5.7</v>
      </c>
      <c r="E247" s="30">
        <f>E248</f>
        <v>0</v>
      </c>
      <c r="F247" s="30">
        <f>F248</f>
        <v>0</v>
      </c>
    </row>
    <row r="248" spans="1:6" ht="31.5">
      <c r="A248" s="21" t="s">
        <v>167</v>
      </c>
      <c r="B248" s="48" t="s">
        <v>291</v>
      </c>
      <c r="C248" s="48" t="s">
        <v>168</v>
      </c>
      <c r="D248" s="30">
        <v>5.7</v>
      </c>
      <c r="E248" s="30"/>
      <c r="F248" s="30"/>
    </row>
    <row r="249" spans="1:6" ht="63">
      <c r="A249" s="41" t="s">
        <v>189</v>
      </c>
      <c r="B249" s="23" t="s">
        <v>190</v>
      </c>
      <c r="C249" s="23"/>
      <c r="D249" s="30">
        <f>D250+D252+D260+D254+D258</f>
        <v>54215.299999999996</v>
      </c>
      <c r="E249" s="30">
        <f>E250+E252+E260+E254+E258</f>
        <v>41908.799999999996</v>
      </c>
      <c r="F249" s="30">
        <f>F250+F252+F260+F254+F258</f>
        <v>136.7</v>
      </c>
    </row>
    <row r="250" spans="1:6" ht="102.75" customHeight="1">
      <c r="A250" s="47" t="s">
        <v>294</v>
      </c>
      <c r="B250" s="23" t="s">
        <v>217</v>
      </c>
      <c r="C250" s="23"/>
      <c r="D250" s="30">
        <f>D251</f>
        <v>168.8</v>
      </c>
      <c r="E250" s="30">
        <f>E251</f>
        <v>136.7</v>
      </c>
      <c r="F250" s="30">
        <f>F251</f>
        <v>136.7</v>
      </c>
    </row>
    <row r="251" spans="1:6" ht="47.25">
      <c r="A251" s="20" t="s">
        <v>127</v>
      </c>
      <c r="B251" s="22" t="s">
        <v>217</v>
      </c>
      <c r="C251" s="22" t="s">
        <v>128</v>
      </c>
      <c r="D251" s="31">
        <v>168.8</v>
      </c>
      <c r="E251" s="31">
        <v>136.7</v>
      </c>
      <c r="F251" s="31">
        <v>136.7</v>
      </c>
    </row>
    <row r="252" spans="1:6" ht="63">
      <c r="A252" s="44" t="s">
        <v>239</v>
      </c>
      <c r="B252" s="23" t="s">
        <v>191</v>
      </c>
      <c r="C252" s="23"/>
      <c r="D252" s="30">
        <f>D253</f>
        <v>25850</v>
      </c>
      <c r="E252" s="30">
        <f>E253</f>
        <v>0</v>
      </c>
      <c r="F252" s="30">
        <f>F253</f>
        <v>0</v>
      </c>
    </row>
    <row r="253" spans="1:6" ht="31.5">
      <c r="A253" s="33" t="s">
        <v>99</v>
      </c>
      <c r="B253" s="34" t="s">
        <v>191</v>
      </c>
      <c r="C253" s="34" t="s">
        <v>100</v>
      </c>
      <c r="D253" s="30">
        <v>25850</v>
      </c>
      <c r="E253" s="30"/>
      <c r="F253" s="30"/>
    </row>
    <row r="254" spans="1:6" ht="47.25">
      <c r="A254" s="44" t="s">
        <v>282</v>
      </c>
      <c r="B254" s="48" t="s">
        <v>280</v>
      </c>
      <c r="C254" s="48"/>
      <c r="D254" s="30">
        <f aca="true" t="shared" si="6" ref="D254:F255">D255</f>
        <v>0</v>
      </c>
      <c r="E254" s="30">
        <f t="shared" si="6"/>
        <v>2000</v>
      </c>
      <c r="F254" s="30">
        <f t="shared" si="6"/>
        <v>0</v>
      </c>
    </row>
    <row r="255" spans="1:6" ht="63">
      <c r="A255" s="44" t="s">
        <v>283</v>
      </c>
      <c r="B255" s="48" t="s">
        <v>281</v>
      </c>
      <c r="C255" s="48"/>
      <c r="D255" s="30">
        <f t="shared" si="6"/>
        <v>0</v>
      </c>
      <c r="E255" s="30">
        <f t="shared" si="6"/>
        <v>2000</v>
      </c>
      <c r="F255" s="30">
        <f t="shared" si="6"/>
        <v>0</v>
      </c>
    </row>
    <row r="256" spans="1:6" ht="31.5">
      <c r="A256" s="20" t="s">
        <v>99</v>
      </c>
      <c r="B256" s="48" t="s">
        <v>281</v>
      </c>
      <c r="C256" s="48" t="s">
        <v>100</v>
      </c>
      <c r="D256" s="30"/>
      <c r="E256" s="30">
        <v>2000</v>
      </c>
      <c r="F256" s="30"/>
    </row>
    <row r="257" spans="1:6" ht="15.75">
      <c r="A257" s="44" t="s">
        <v>277</v>
      </c>
      <c r="B257" s="48" t="s">
        <v>284</v>
      </c>
      <c r="C257" s="48"/>
      <c r="D257" s="30">
        <f aca="true" t="shared" si="7" ref="D257:F258">D258</f>
        <v>141.6</v>
      </c>
      <c r="E257" s="30">
        <f t="shared" si="7"/>
        <v>141.6</v>
      </c>
      <c r="F257" s="30">
        <f t="shared" si="7"/>
        <v>0</v>
      </c>
    </row>
    <row r="258" spans="1:6" ht="94.5">
      <c r="A258" s="44" t="s">
        <v>286</v>
      </c>
      <c r="B258" s="48" t="s">
        <v>285</v>
      </c>
      <c r="C258" s="48"/>
      <c r="D258" s="30">
        <f t="shared" si="7"/>
        <v>141.6</v>
      </c>
      <c r="E258" s="30">
        <f t="shared" si="7"/>
        <v>141.6</v>
      </c>
      <c r="F258" s="30">
        <f t="shared" si="7"/>
        <v>0</v>
      </c>
    </row>
    <row r="259" spans="1:6" ht="31.5">
      <c r="A259" s="20" t="s">
        <v>99</v>
      </c>
      <c r="B259" s="48" t="s">
        <v>285</v>
      </c>
      <c r="C259" s="48" t="s">
        <v>100</v>
      </c>
      <c r="D259" s="30">
        <v>141.6</v>
      </c>
      <c r="E259" s="30">
        <v>141.6</v>
      </c>
      <c r="F259" s="30"/>
    </row>
    <row r="260" spans="1:6" ht="78.75">
      <c r="A260" s="20" t="s">
        <v>276</v>
      </c>
      <c r="B260" s="48" t="s">
        <v>273</v>
      </c>
      <c r="C260" s="48"/>
      <c r="D260" s="30">
        <f>D261</f>
        <v>28054.9</v>
      </c>
      <c r="E260" s="30">
        <f>E261</f>
        <v>39630.5</v>
      </c>
      <c r="F260" s="30">
        <f>F261</f>
        <v>0</v>
      </c>
    </row>
    <row r="261" spans="1:6" ht="15.75">
      <c r="A261" s="20" t="s">
        <v>277</v>
      </c>
      <c r="B261" s="48" t="s">
        <v>274</v>
      </c>
      <c r="C261" s="48"/>
      <c r="D261" s="30">
        <f>D262+D264</f>
        <v>28054.9</v>
      </c>
      <c r="E261" s="30">
        <f>E262+E264</f>
        <v>39630.5</v>
      </c>
      <c r="F261" s="30">
        <f>F262+F264</f>
        <v>0</v>
      </c>
    </row>
    <row r="262" spans="1:6" ht="63">
      <c r="A262" s="20" t="s">
        <v>287</v>
      </c>
      <c r="B262" s="48" t="s">
        <v>288</v>
      </c>
      <c r="C262" s="48"/>
      <c r="D262" s="30">
        <f>D263</f>
        <v>0</v>
      </c>
      <c r="E262" s="30">
        <f>E263</f>
        <v>8795.5</v>
      </c>
      <c r="F262" s="30">
        <f>F263</f>
        <v>0</v>
      </c>
    </row>
    <row r="263" spans="1:6" ht="31.5">
      <c r="A263" s="20" t="s">
        <v>99</v>
      </c>
      <c r="B263" s="48" t="s">
        <v>288</v>
      </c>
      <c r="C263" s="48" t="s">
        <v>100</v>
      </c>
      <c r="D263" s="30"/>
      <c r="E263" s="30">
        <v>8795.5</v>
      </c>
      <c r="F263" s="30"/>
    </row>
    <row r="264" spans="1:6" ht="47.25">
      <c r="A264" s="20" t="s">
        <v>278</v>
      </c>
      <c r="B264" s="48" t="s">
        <v>275</v>
      </c>
      <c r="C264" s="48"/>
      <c r="D264" s="30">
        <f>D265</f>
        <v>28054.9</v>
      </c>
      <c r="E264" s="30">
        <f>E265</f>
        <v>30835</v>
      </c>
      <c r="F264" s="30">
        <f>F265</f>
        <v>0</v>
      </c>
    </row>
    <row r="265" spans="1:6" ht="47.25">
      <c r="A265" s="20" t="s">
        <v>127</v>
      </c>
      <c r="B265" s="48" t="s">
        <v>275</v>
      </c>
      <c r="C265" s="48" t="s">
        <v>128</v>
      </c>
      <c r="D265" s="30">
        <v>28054.9</v>
      </c>
      <c r="E265" s="30">
        <v>30835</v>
      </c>
      <c r="F265" s="30"/>
    </row>
    <row r="266" spans="1:6" ht="15.75">
      <c r="A266" s="28" t="s">
        <v>85</v>
      </c>
      <c r="B266" s="29" t="s">
        <v>86</v>
      </c>
      <c r="C266" s="29"/>
      <c r="D266" s="42">
        <f>D11+D85+D88+D93+D96+D99+D102+D116+D123+D128+D131+D134+D145+D185+D249</f>
        <v>570777.4751500001</v>
      </c>
      <c r="E266" s="42">
        <f>E11+E85+E88+E93+E96+E99+E102+E116+E123+E128+E131+E134+E145+E185+E249</f>
        <v>503196.79089999996</v>
      </c>
      <c r="F266" s="42">
        <f>F11+F85+F88+F93+F96+F99+F102+F116+F123+F128+F131+F134+F145+F185+F249</f>
        <v>495611.48033999995</v>
      </c>
    </row>
  </sheetData>
  <sheetProtection selectLockedCells="1" selectUnlockedCells="1"/>
  <mergeCells count="3">
    <mergeCell ref="A6:E6"/>
    <mergeCell ref="A7:F7"/>
    <mergeCell ref="A8:F8"/>
  </mergeCells>
  <printOptions/>
  <pageMargins left="0.7086614173228347" right="0.1968503937007874" top="0.5905511811023623" bottom="0.5905511811023623" header="0.5118110236220472" footer="0.5118110236220472"/>
  <pageSetup fitToHeight="0" fitToWidth="1" horizontalDpi="300" verticalDpi="300" orientation="portrait" paperSize="9" scale="76" r:id="rId1"/>
</worksheet>
</file>

<file path=xl/worksheets/sheet2.xml><?xml version="1.0" encoding="utf-8"?>
<worksheet xmlns="http://schemas.openxmlformats.org/spreadsheetml/2006/main" xmlns:r="http://schemas.openxmlformats.org/officeDocument/2006/relationships">
  <dimension ref="A1:B48"/>
  <sheetViews>
    <sheetView zoomScale="110" zoomScaleNormal="110" zoomScalePageLayoutView="0" workbookViewId="0" topLeftCell="A20">
      <selection activeCell="B45" sqref="B45"/>
    </sheetView>
  </sheetViews>
  <sheetFormatPr defaultColWidth="8.7109375" defaultRowHeight="12.75"/>
  <cols>
    <col min="1" max="1" width="18.28125" style="2" customWidth="1"/>
    <col min="2" max="2" width="17.7109375" style="1" customWidth="1"/>
    <col min="3" max="16384" width="8.7109375" style="1" customWidth="1"/>
  </cols>
  <sheetData>
    <row r="1" spans="1:2" ht="15">
      <c r="A1" s="2" t="s">
        <v>2</v>
      </c>
      <c r="B1" s="1" t="e">
        <f>SUM(B2:B7)</f>
        <v>#REF!</v>
      </c>
    </row>
    <row r="2" spans="1:2" ht="15">
      <c r="A2" s="2" t="s">
        <v>3</v>
      </c>
      <c r="B2" s="1" t="e">
        <f>Лист1!#REF!</f>
        <v>#REF!</v>
      </c>
    </row>
    <row r="3" spans="1:2" ht="15">
      <c r="A3" s="2" t="s">
        <v>4</v>
      </c>
      <c r="B3" s="1" t="e">
        <f>Лист1!#REF!+Лист1!#REF!</f>
        <v>#REF!</v>
      </c>
    </row>
    <row r="4" spans="1:2" ht="15">
      <c r="A4" s="2" t="s">
        <v>5</v>
      </c>
      <c r="B4" s="1" t="e">
        <f>Лист1!#REF!</f>
        <v>#REF!</v>
      </c>
    </row>
    <row r="5" ht="15">
      <c r="A5" s="2" t="s">
        <v>6</v>
      </c>
    </row>
    <row r="6" spans="1:2" ht="15">
      <c r="A6" s="2" t="s">
        <v>7</v>
      </c>
      <c r="B6" s="1">
        <f>Лист1!D29</f>
        <v>170</v>
      </c>
    </row>
    <row r="7" spans="1:2" ht="15">
      <c r="A7" s="2" t="s">
        <v>8</v>
      </c>
      <c r="B7" s="1" t="e">
        <f>Лист1!#REF!+Лист1!#REF!+Лист1!#REF!+Лист1!#REF!</f>
        <v>#REF!</v>
      </c>
    </row>
    <row r="8" spans="1:2" ht="15">
      <c r="A8" s="2" t="s">
        <v>9</v>
      </c>
      <c r="B8" s="1">
        <f>SUM(B9)</f>
        <v>0</v>
      </c>
    </row>
    <row r="9" ht="15">
      <c r="A9" s="2" t="s">
        <v>10</v>
      </c>
    </row>
    <row r="10" spans="1:2" ht="15">
      <c r="A10" s="2" t="s">
        <v>11</v>
      </c>
      <c r="B10" s="1" t="e">
        <f>SUM(B11:B14)</f>
        <v>#REF!</v>
      </c>
    </row>
    <row r="11" ht="15">
      <c r="A11" s="2" t="s">
        <v>12</v>
      </c>
    </row>
    <row r="12" spans="1:2" ht="15">
      <c r="A12" s="2" t="s">
        <v>13</v>
      </c>
      <c r="B12" s="1" t="e">
        <f>Лист1!#REF!</f>
        <v>#REF!</v>
      </c>
    </row>
    <row r="13" spans="1:2" ht="15">
      <c r="A13" s="2" t="s">
        <v>14</v>
      </c>
      <c r="B13" s="1">
        <f>Лист1!D84</f>
        <v>45.454</v>
      </c>
    </row>
    <row r="14" ht="15">
      <c r="A14" s="2" t="s">
        <v>15</v>
      </c>
    </row>
    <row r="15" spans="1:2" ht="15">
      <c r="A15" s="2" t="s">
        <v>16</v>
      </c>
      <c r="B15" s="1" t="e">
        <f>SUM(B16:B20)</f>
        <v>#REF!</v>
      </c>
    </row>
    <row r="16" spans="1:2" ht="15">
      <c r="A16" s="2" t="s">
        <v>17</v>
      </c>
      <c r="B16" s="1" t="e">
        <f>Лист1!#REF!</f>
        <v>#REF!</v>
      </c>
    </row>
    <row r="17" spans="1:2" ht="15">
      <c r="A17" s="2" t="s">
        <v>52</v>
      </c>
      <c r="B17" s="1" t="e">
        <f>Лист1!#REF!</f>
        <v>#REF!</v>
      </c>
    </row>
    <row r="18" ht="15">
      <c r="A18" s="2" t="s">
        <v>18</v>
      </c>
    </row>
    <row r="19" spans="1:2" ht="15">
      <c r="A19" s="2" t="s">
        <v>19</v>
      </c>
      <c r="B19" s="1" t="e">
        <f>Лист1!#REF!+Лист1!#REF!</f>
        <v>#REF!</v>
      </c>
    </row>
    <row r="20" ht="15">
      <c r="A20" s="2" t="s">
        <v>20</v>
      </c>
    </row>
    <row r="21" spans="1:2" ht="15">
      <c r="A21" s="2" t="s">
        <v>21</v>
      </c>
      <c r="B21" s="1" t="e">
        <f>SUM(B22:B25)</f>
        <v>#REF!</v>
      </c>
    </row>
    <row r="22" spans="1:2" ht="15">
      <c r="A22" s="2" t="s">
        <v>22</v>
      </c>
      <c r="B22" s="1" t="e">
        <f>Лист1!#REF!</f>
        <v>#REF!</v>
      </c>
    </row>
    <row r="23" ht="15">
      <c r="A23" s="2" t="s">
        <v>23</v>
      </c>
    </row>
    <row r="24" spans="1:2" ht="15">
      <c r="A24" s="2" t="s">
        <v>24</v>
      </c>
      <c r="B24" s="1" t="e">
        <f>Лист1!#REF!</f>
        <v>#REF!</v>
      </c>
    </row>
    <row r="25" spans="1:2" ht="15">
      <c r="A25" s="2" t="s">
        <v>25</v>
      </c>
      <c r="B25" s="1" t="e">
        <f>Лист1!#REF!</f>
        <v>#REF!</v>
      </c>
    </row>
    <row r="26" spans="1:2" ht="15">
      <c r="A26" s="2" t="s">
        <v>26</v>
      </c>
      <c r="B26" s="1" t="e">
        <f>SUM(B27:B30)</f>
        <v>#REF!</v>
      </c>
    </row>
    <row r="27" spans="1:2" ht="15">
      <c r="A27" s="2" t="s">
        <v>27</v>
      </c>
      <c r="B27" s="1" t="e">
        <f>Лист1!#REF!</f>
        <v>#REF!</v>
      </c>
    </row>
    <row r="28" spans="1:2" ht="15">
      <c r="A28" s="2" t="s">
        <v>28</v>
      </c>
      <c r="B28" s="1" t="e">
        <f>Лист1!#REF!+Лист1!#REF!</f>
        <v>#REF!</v>
      </c>
    </row>
    <row r="29" spans="1:2" ht="15">
      <c r="A29" s="2" t="s">
        <v>29</v>
      </c>
      <c r="B29" s="1" t="e">
        <f>Лист1!#REF!+Лист1!#REF!</f>
        <v>#REF!</v>
      </c>
    </row>
    <row r="30" spans="1:2" ht="15">
      <c r="A30" s="2" t="s">
        <v>30</v>
      </c>
      <c r="B30" s="1" t="e">
        <f>Лист1!#REF!</f>
        <v>#REF!</v>
      </c>
    </row>
    <row r="31" spans="1:2" ht="15">
      <c r="A31" s="2" t="s">
        <v>31</v>
      </c>
      <c r="B31" s="1" t="e">
        <f>SUM(B32:B33)</f>
        <v>#REF!</v>
      </c>
    </row>
    <row r="32" spans="1:2" ht="15">
      <c r="A32" s="2" t="s">
        <v>32</v>
      </c>
      <c r="B32" s="1" t="e">
        <f>Лист1!#REF!</f>
        <v>#REF!</v>
      </c>
    </row>
    <row r="33" spans="1:2" ht="15">
      <c r="A33" s="2" t="s">
        <v>33</v>
      </c>
      <c r="B33" s="1" t="e">
        <f>Лист1!#REF!</f>
        <v>#REF!</v>
      </c>
    </row>
    <row r="34" spans="1:2" ht="15">
      <c r="A34" s="2" t="s">
        <v>34</v>
      </c>
      <c r="B34" s="1" t="e">
        <f>SUM(B35:B39)</f>
        <v>#REF!</v>
      </c>
    </row>
    <row r="35" spans="1:2" ht="15">
      <c r="A35" s="2" t="s">
        <v>35</v>
      </c>
      <c r="B35" s="1" t="e">
        <f>Лист1!#REF!</f>
        <v>#REF!</v>
      </c>
    </row>
    <row r="36" ht="15">
      <c r="A36" s="2" t="s">
        <v>36</v>
      </c>
    </row>
    <row r="37" spans="1:2" ht="15">
      <c r="A37" s="2" t="s">
        <v>37</v>
      </c>
      <c r="B37" s="1" t="e">
        <f>Лист1!#REF!+Лист1!#REF!+Лист1!#REF!</f>
        <v>#REF!</v>
      </c>
    </row>
    <row r="38" spans="1:2" ht="15">
      <c r="A38" s="2" t="s">
        <v>38</v>
      </c>
      <c r="B38" s="1" t="e">
        <f>Лист1!#REF!</f>
        <v>#REF!</v>
      </c>
    </row>
    <row r="39" ht="15">
      <c r="A39" s="2" t="s">
        <v>51</v>
      </c>
    </row>
    <row r="40" spans="1:2" ht="15">
      <c r="A40" s="2" t="s">
        <v>39</v>
      </c>
      <c r="B40" s="1" t="e">
        <f>SUM(B41:B42)</f>
        <v>#REF!</v>
      </c>
    </row>
    <row r="41" spans="1:2" ht="15">
      <c r="A41" s="2" t="s">
        <v>40</v>
      </c>
      <c r="B41" s="1" t="e">
        <f>Лист1!#REF!</f>
        <v>#REF!</v>
      </c>
    </row>
    <row r="42" spans="1:2" ht="15">
      <c r="A42" s="2" t="s">
        <v>41</v>
      </c>
      <c r="B42" s="1" t="e">
        <f>Лист1!#REF!</f>
        <v>#REF!</v>
      </c>
    </row>
    <row r="43" spans="1:2" ht="15">
      <c r="A43" s="2" t="s">
        <v>42</v>
      </c>
      <c r="B43" s="1" t="e">
        <f>SUM(B44:B45)</f>
        <v>#REF!</v>
      </c>
    </row>
    <row r="44" spans="1:2" ht="15">
      <c r="A44" s="2" t="s">
        <v>43</v>
      </c>
      <c r="B44" s="1" t="e">
        <f>Лист1!#REF!</f>
        <v>#REF!</v>
      </c>
    </row>
    <row r="45" ht="15">
      <c r="A45" s="2" t="s">
        <v>44</v>
      </c>
    </row>
    <row r="46" spans="1:2" ht="15">
      <c r="A46" s="3" t="s">
        <v>45</v>
      </c>
      <c r="B46" s="4" t="e">
        <f>SUM(B1,B8,B10,B15,B21,B26,B31,B34,B40,B43)</f>
        <v>#REF!</v>
      </c>
    </row>
    <row r="47" ht="15">
      <c r="B47" s="4" t="e">
        <f>Лист1!#REF!</f>
        <v>#REF!</v>
      </c>
    </row>
    <row r="48" ht="15">
      <c r="B48" s="1" t="e">
        <f>B46-B47</f>
        <v>#REF!</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2022-10-31T04:43:44Z</cp:lastPrinted>
  <dcterms:created xsi:type="dcterms:W3CDTF">2014-10-31T06:32:55Z</dcterms:created>
  <dcterms:modified xsi:type="dcterms:W3CDTF">2022-10-31T04:48:04Z</dcterms:modified>
  <cp:category/>
  <cp:version/>
  <cp:contentType/>
  <cp:contentStatus/>
</cp:coreProperties>
</file>